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ИТОГИ" sheetId="1" r:id="rId1"/>
    <sheet name="Таблица 1" sheetId="2" r:id="rId2"/>
    <sheet name="Таблица 2" sheetId="3" r:id="rId3"/>
    <sheet name="Таблица 3" sheetId="4" r:id="rId4"/>
    <sheet name="Таблица 4" sheetId="5" r:id="rId5"/>
    <sheet name="Обобщение" sheetId="6" r:id="rId6"/>
  </sheets>
  <definedNames>
    <definedName name="_xlnm.Print_Titles" localSheetId="0">'ИТОГИ'!$A:$B</definedName>
    <definedName name="_xlnm.Print_Titles" localSheetId="5">'Обобщение'!$A:$B</definedName>
    <definedName name="_xlnm.Print_Titles" localSheetId="3">'Таблица 3'!$A:$B</definedName>
    <definedName name="_xlnm.Print_Area" localSheetId="0">'ИТОГИ'!$A$3:$R$21</definedName>
    <definedName name="_xlnm.Print_Area" localSheetId="5">'Обобщение'!$A$1:$O$21</definedName>
  </definedNames>
  <calcPr fullCalcOnLoad="1"/>
</workbook>
</file>

<file path=xl/sharedStrings.xml><?xml version="1.0" encoding="utf-8"?>
<sst xmlns="http://schemas.openxmlformats.org/spreadsheetml/2006/main" count="684" uniqueCount="244">
  <si>
    <t>п.2 ст.136 БК РФ</t>
  </si>
  <si>
    <t>п.3 ст.136 БК РФ</t>
  </si>
  <si>
    <t>Пудостьское СП</t>
  </si>
  <si>
    <t>Рождественское СП</t>
  </si>
  <si>
    <t>Сяськелевское СП</t>
  </si>
  <si>
    <t>№ п/п</t>
  </si>
  <si>
    <t>1.</t>
  </si>
  <si>
    <t>1.1.</t>
  </si>
  <si>
    <t>2.</t>
  </si>
  <si>
    <t>2.1.</t>
  </si>
  <si>
    <t>2.2.</t>
  </si>
  <si>
    <t>3.</t>
  </si>
  <si>
    <t>3.1.</t>
  </si>
  <si>
    <t>3.2.</t>
  </si>
  <si>
    <t>3.3.</t>
  </si>
  <si>
    <t>3.6.</t>
  </si>
  <si>
    <t>3.7.</t>
  </si>
  <si>
    <t>3.8.</t>
  </si>
  <si>
    <t>Соблюдение требований к дефициту бюджета поселения, установленных статьей 92.1 БК РФ</t>
  </si>
  <si>
    <t>План</t>
  </si>
  <si>
    <t>Факт</t>
  </si>
  <si>
    <t>Соблюдение требований к предельному объему заимствований поселения, установленных статьей 106 БК РФ</t>
  </si>
  <si>
    <t>Соблюдение требований к параметрам муниципального долга поселения, установленных статьей 107 БК РФ</t>
  </si>
  <si>
    <t>Соблюдение требований к объему расходов на обслуживание муниципального долга поселения, установленных статьей 111 БК РФ</t>
  </si>
  <si>
    <t>1.1</t>
  </si>
  <si>
    <t>1.2</t>
  </si>
  <si>
    <t>1.3</t>
  </si>
  <si>
    <t>1.4</t>
  </si>
  <si>
    <t>Утверждения решения о бюджете поселения на очередной финансовый год и на плановый период до начала очередного финансового года</t>
  </si>
  <si>
    <t>1.5</t>
  </si>
  <si>
    <t>Соблюдение норматива формирования расходов на содержание ОМСУ, установленного для поселения Правительством ЛО</t>
  </si>
  <si>
    <t>1.6</t>
  </si>
  <si>
    <t>х</t>
  </si>
  <si>
    <t>Неустановление (отмена) расходных обязательств, не связанных с решением вопросов, отнесенных Конституцией РФ, ФЗ, ОЗ к полномочиям ОМСУ поселения</t>
  </si>
  <si>
    <t>1.7</t>
  </si>
  <si>
    <t>Представление местной администрацией в КФ ЛО документов и материалов в установленном Правительством ЛО порядке, необходимых для подготовки заключения о соответствии требованиям бюджетного законодательства РФ внесенного в представительный орган поселения проекта местного бюджета на очередной финансовый год и на плановый период</t>
  </si>
  <si>
    <t>1.8</t>
  </si>
  <si>
    <t>Недопущение на 1-е число каждого месяца просроченной задолженности по долговым обязательствам поселения</t>
  </si>
  <si>
    <t>2.1</t>
  </si>
  <si>
    <t>Недопущение просроченной кредиторской задолженности бюджета поселения, а также бюджетных и автономных учреждений поселения по итогам года, на который заключено соглашение</t>
  </si>
  <si>
    <t>2.2</t>
  </si>
  <si>
    <t>Проведение оценки эффективности налоговых льгот (пониженных ставок по налогам), установленных представительным органом МСУ поселения, в соответствии с рекомендациями Министрества финансов РФ, представление ее результатов в финансовый орган МР</t>
  </si>
  <si>
    <t>3.1</t>
  </si>
  <si>
    <t>Утверждение местной администрацией поселения плана по устранению неэффективных налоговых льгот (пониженных ставок по налогам) или внесение по согласованию с финансовым органом МР изменений в такой план при его утверждении ранее</t>
  </si>
  <si>
    <t>3.2</t>
  </si>
  <si>
    <t>Согласование с финансовым органом МР основных параметров проекта местного бюджета, проектов решений о внесении изменений в местный бюджет, проектов решений по установлению (увеличению расходов на выполнение) публичных нормативных обязательств поселения</t>
  </si>
  <si>
    <t>4.1</t>
  </si>
  <si>
    <t>Недопущение превышения прогнозных показателей налоговых и неналоговых доходов бюджета поселения над фактическим исполнением более чем на 10% в течение двух последних отчетных финансовых лет подряд</t>
  </si>
  <si>
    <t>4.2</t>
  </si>
  <si>
    <t>Обеспечение темпа роста налоговых доходов (в сопоставимых условиях) и неналоговых доходов (за исключением доходов от продажи материальных и нематериальных активов) местного бюджета по итогам исполнения местного бюджета в отчетном году</t>
  </si>
  <si>
    <t>5.1</t>
  </si>
  <si>
    <t>Доходы бюджета</t>
  </si>
  <si>
    <t>Всего, в том числе</t>
  </si>
  <si>
    <t>налоговые и неналоговые доходы</t>
  </si>
  <si>
    <t>безвозмездные поступления</t>
  </si>
  <si>
    <t>на обслуживание муниципального долга</t>
  </si>
  <si>
    <t>за счет субвенций, предоставляемых из ФБ и ОБ</t>
  </si>
  <si>
    <t>Расходы бюджета</t>
  </si>
  <si>
    <t>Дефицит местного бюджета</t>
  </si>
  <si>
    <t>изменения остатков средств на счетах по учету средств бюджета МО в отчетном году</t>
  </si>
  <si>
    <t>Муниципальный долг</t>
  </si>
  <si>
    <t>Объем муниципального долга</t>
  </si>
  <si>
    <t>Просроченная задолженность</t>
  </si>
  <si>
    <t>Объем просроченной задолженности по долговым обязательствам МО</t>
  </si>
  <si>
    <t>Просроченная кредиторская задолженность бюджета МО, а также АУ и БУ МО</t>
  </si>
  <si>
    <t>Просроченная задолженность по долговым обязательствам МО на</t>
  </si>
  <si>
    <t>менее 5%</t>
  </si>
  <si>
    <t>п.2 ст.136 БК РФ (5% - 20%)</t>
  </si>
  <si>
    <t>п.3 ст.136 БК РФ (20% - 50%)</t>
  </si>
  <si>
    <t>Норматив формирования расходов на содержание ОМСУ</t>
  </si>
  <si>
    <t>%</t>
  </si>
  <si>
    <t>Расходы на исполнение расходных обязательств, не связанных с решением вопросов, отнесенных Конституцией РФ, ФЗ, ОЗ ЛО к полномочиям ОМСУ МО, и исполняемых за счет доходов без учета безвозмездных поступлений</t>
  </si>
  <si>
    <t>тыс.руб.</t>
  </si>
  <si>
    <t>Исполнение налоговых и неналоговых доходов</t>
  </si>
  <si>
    <t>Решение об утверждении местного бюджета</t>
  </si>
  <si>
    <t>Реквизиты правового акта (документа)</t>
  </si>
  <si>
    <t>Ссылка на сайт МО</t>
  </si>
  <si>
    <t>Решения о внесении изменений в местный бюджет</t>
  </si>
  <si>
    <t>Сопроводительное письмо о представлении местной администрацией в КФ ЛО документов и материалов в установленном Правительством ЛО порядке, необходимых для подготовки заключения о соответствии требованиям бюджетного законодательства РФ внесенного в представительный орган МО проекта местного бюджета на очередной финансовый год и плановый период</t>
  </si>
  <si>
    <t>Основные направления долговой политики МО</t>
  </si>
  <si>
    <t>Решения по установлению (увеличению расходов на выполнение) ПНО МО</t>
  </si>
  <si>
    <t>Установленный</t>
  </si>
  <si>
    <t>Выполненный</t>
  </si>
  <si>
    <t>Верхний предел муниципального внутреннего долга по состоянию на 1 января 2021 года*</t>
  </si>
  <si>
    <t>* По решению о бюджете (с учетом уточнений) по состоянию на 1 января года, следующего за отчетным</t>
  </si>
  <si>
    <t>Налоговые доходы (в сопоставимых условиях)* и неналоговые доходы (за исключением доходов от продажи материальных и нематериальных активов) местного бюджета</t>
  </si>
  <si>
    <t>* Представить расшифровку сумм налоговых доходов по итогам исполнения бюджета в году, предшествующем отчетному году, приведенных в условиях отчетного года в целях обеспечения сопоставимости данных</t>
  </si>
  <si>
    <t>Оценка эффективности налоговых льгот (пониженных ставок по налогам), установленных представительным органом местного самоуправления МО*</t>
  </si>
  <si>
    <t>* не требуется, если представительным органом МСУ МО не установлены налоговые льготы и пониженные ставки по налогам</t>
  </si>
  <si>
    <t>** не требуется, если по итогам проведенной оценки эффективности налоговых льгот (пониженных ставок по налогам), предоставляемых ОМСУ, не выявлено неэффективных налоговых льгот (пониженных ставок по налогам)</t>
  </si>
  <si>
    <t>План по устранению неэффективных налоговых льгот (пониженных ставок по налогам)**</t>
  </si>
  <si>
    <t>По данным ГМР</t>
  </si>
  <si>
    <t>Отчет о выполнении соглашения за 2020 год</t>
  </si>
  <si>
    <t>Отклонение</t>
  </si>
  <si>
    <t>Соглашение о мерах по социально-экономическому развитию и оздоровлению муниципальных финансов МО</t>
  </si>
  <si>
    <t>Номер</t>
  </si>
  <si>
    <t>Дата</t>
  </si>
  <si>
    <t>-</t>
  </si>
  <si>
    <t>Погашение кредитов из других бюджетов бюджетной системы РФ</t>
  </si>
  <si>
    <t>10%</t>
  </si>
  <si>
    <t>Дисциплинарная ответственность</t>
  </si>
  <si>
    <t>Сокращение дотации</t>
  </si>
  <si>
    <t>1. Соблюдение требований бюджетного законодательства</t>
  </si>
  <si>
    <t>2. Обеспечение платежной дисциплины</t>
  </si>
  <si>
    <t>3. Повышение эффективности налоговых льгот (пониженных ставок по налогам), предоставляемых ОМСУ поселения</t>
  </si>
  <si>
    <t>4. Иные меры по оздоровлению финансов</t>
  </si>
  <si>
    <t>5. Достижение целевых значений показателей социально-экономического развития поселения</t>
  </si>
  <si>
    <t>2020 год</t>
  </si>
  <si>
    <t>да</t>
  </si>
  <si>
    <t>Сокращение дотации на 1%</t>
  </si>
  <si>
    <t>http://www.adm-pudomyagi.ru/byudzhet-mo-na-2021-god-i-planovyj-period-2022-2023/byudzhet/2663-0109012020745</t>
  </si>
  <si>
    <t>Годовой отчет ф.0503117М за 2020 год</t>
  </si>
  <si>
    <t>По данным Решения СД поселения</t>
  </si>
  <si>
    <t>Отчет: Долговые обязательства</t>
  </si>
  <si>
    <t>Отклонение темпа роста</t>
  </si>
  <si>
    <t>количество обязательств</t>
  </si>
  <si>
    <t>установлено</t>
  </si>
  <si>
    <t>выполнено</t>
  </si>
  <si>
    <t>Всего</t>
  </si>
  <si>
    <t>Приложение 1</t>
  </si>
  <si>
    <t>Обобщенная информация о результатах выполнения обязательств, возникающих из соглашений за 2020 год</t>
  </si>
  <si>
    <t>не требуется</t>
  </si>
  <si>
    <t>Горбунковское СП</t>
  </si>
  <si>
    <t>Гостилицкое СП</t>
  </si>
  <si>
    <t>Лебяженское ГП</t>
  </si>
  <si>
    <t>Ропшинское СП</t>
  </si>
  <si>
    <t>Большеижорское ГП</t>
  </si>
  <si>
    <t>Копорское СП</t>
  </si>
  <si>
    <t>Оржицкое СП</t>
  </si>
  <si>
    <t>4.</t>
  </si>
  <si>
    <t>п. ст.136 БК РФ свыше 50%</t>
  </si>
  <si>
    <t>Русско-Высоцкое СП</t>
  </si>
  <si>
    <t>Кипенское  СП</t>
  </si>
  <si>
    <t>Годовой отчет ф.0503117М за 2021 год</t>
  </si>
  <si>
    <t>Отчет о выполнении соглашения за 2021 год</t>
  </si>
  <si>
    <t>Годовой отчет ф.0503387 за 2021 год</t>
  </si>
  <si>
    <t>Темп роста 2021 к 2020</t>
  </si>
  <si>
    <t>Постановление № 44 от 10.02.2020г.</t>
  </si>
  <si>
    <t>. http://xn--80aaa3aatodgkj5b1a0b4c9b.xn--p1ai/?p=9615</t>
  </si>
  <si>
    <t>Постановление №161/1 от 28.09.2020г</t>
  </si>
  <si>
    <t>http://gorbunki-lmr.ru/pages/viewfiles/3/page:3</t>
  </si>
  <si>
    <t>Постановление № 326 от 28.12.2019г.</t>
  </si>
  <si>
    <t>https://gostilizi.info/index.php/normativno-pravovaya-baza-2/category/reestr-postanovlenij-administratsii-za-2018-god-2.html</t>
  </si>
  <si>
    <t xml:space="preserve">Постановление № 440 26.12.2019 </t>
  </si>
  <si>
    <t>http://кипенское.рф/?p=16321</t>
  </si>
  <si>
    <t xml:space="preserve">Постановление №29 от 07.04.2021г. </t>
  </si>
  <si>
    <t>https://bizhora.ru/administracija/normativno-pravovye-akty-administracii/</t>
  </si>
  <si>
    <t>Постановление № 60 от 25.12.2019г.</t>
  </si>
  <si>
    <t>http://копорское.рф/?p=6301</t>
  </si>
  <si>
    <t xml:space="preserve">Постановление
№ 229 от 21.06.2021 г.
</t>
  </si>
  <si>
    <t>http://lebiaje.ru/documents/1056.html</t>
  </si>
  <si>
    <t xml:space="preserve">Постановление
от 15.05.2020г. № 33
</t>
  </si>
  <si>
    <t>http://www.orjicy.ru/docs2.php?t=docs&amp;y=2020</t>
  </si>
  <si>
    <t xml:space="preserve">Постановление № 137 от 28.12.2020г. </t>
  </si>
  <si>
    <t>http://russko-vys.ru/content/docs/2/2021-07-19_11-04-35_2.pdf</t>
  </si>
  <si>
    <t>По данным ЛМР</t>
  </si>
  <si>
    <t>Отчет за 2021 год предоставленный поселением</t>
  </si>
  <si>
    <t>Реестр расходных обязательств на 01.05.2022</t>
  </si>
  <si>
    <t>Постановление Правительства ЛО от 18.11.2020 № 754</t>
  </si>
  <si>
    <t>57 от 21.12.2020</t>
  </si>
  <si>
    <t>http://xn--80aaa3aatodgkj5b1a0b4c9b.xn--p1ai/?cat=215</t>
  </si>
  <si>
    <t>http://www.gorbunki-lmr.ru/board_of_deputies-solutions</t>
  </si>
  <si>
    <t>13 от 29.04.2021</t>
  </si>
  <si>
    <t>23 от 07.07.2021</t>
  </si>
  <si>
    <t>30 от 24.09.2021</t>
  </si>
  <si>
    <t>44 от 27.10.2021</t>
  </si>
  <si>
    <t>48 от 17.12.2021</t>
  </si>
  <si>
    <t>55 от 18.12.2020</t>
  </si>
  <si>
    <t>14 от 27.04.2021</t>
  </si>
  <si>
    <t>20 от 15.06.2021</t>
  </si>
  <si>
    <t>27 от 16.08.2021</t>
  </si>
  <si>
    <t>38 от 29.10.2021</t>
  </si>
  <si>
    <t>45 от 20.12.2021</t>
  </si>
  <si>
    <t>http://gostilizi.info/index.php/normativno-pravovaya-baza-2/category/reestr-reshenij-soveta-deputatov-za-2020-kalendarnyj-god.html</t>
  </si>
  <si>
    <t>91/11 от 17.12.2020</t>
  </si>
  <si>
    <t>16/3 от 25.03.2021</t>
  </si>
  <si>
    <t>25/5 от 3004.2021</t>
  </si>
  <si>
    <t>44/7 от 23.06.2021</t>
  </si>
  <si>
    <t>68/10 от 29.10.2021</t>
  </si>
  <si>
    <t>88/12 от 15.12.2021</t>
  </si>
  <si>
    <t xml:space="preserve"> (gostilizi.info)</t>
  </si>
  <si>
    <t>35 от 15.12.2020</t>
  </si>
  <si>
    <t>http://xn--e1aahhcrieu.xn--p1ai/?cat=215</t>
  </si>
  <si>
    <t>3 от 21.01.2021</t>
  </si>
  <si>
    <t>6 от 11.03.2021</t>
  </si>
  <si>
    <t>19 от 24.06.2021</t>
  </si>
  <si>
    <t>24 от 14.09.2021</t>
  </si>
  <si>
    <t>35 от 15.11.2021</t>
  </si>
  <si>
    <t>46 от 14.12.2021</t>
  </si>
  <si>
    <t>23 от 10.03.2021</t>
  </si>
  <si>
    <t>https://bizhora.ru/sovet-deputatov/normativnye-pravovye-akty-soveta-deputatov/</t>
  </si>
  <si>
    <t>31 от 15.04.2021</t>
  </si>
  <si>
    <t>32 от 28.04.2021</t>
  </si>
  <si>
    <t>37 от 10.06.2021</t>
  </si>
  <si>
    <t>41 от 24.07.2021</t>
  </si>
  <si>
    <t>47 от 30.08.2021</t>
  </si>
  <si>
    <t>56 от 01.12.2021</t>
  </si>
  <si>
    <t>42 от 17.12.2020</t>
  </si>
  <si>
    <t>http://xn--e1ajapabejj.xn--p1ai/?cat=215</t>
  </si>
  <si>
    <t>(xn--e1ajapabejj.xn--p1ai)</t>
  </si>
  <si>
    <t>3 от 17.02.2021</t>
  </si>
  <si>
    <t>6 от 24.03.2021</t>
  </si>
  <si>
    <t>26 от 30.06.2021</t>
  </si>
  <si>
    <t>29 от 18.08.2021</t>
  </si>
  <si>
    <t>43 от 27.10.2021</t>
  </si>
  <si>
    <t>49 от 22.12.2021</t>
  </si>
  <si>
    <t>98 от 16.12.2020</t>
  </si>
  <si>
    <t>http://lebiaje.ru/documents/7.html</t>
  </si>
  <si>
    <t xml:space="preserve"> 2020 (lebiaje.ru)</t>
  </si>
  <si>
    <t>115 от 04.03.2021</t>
  </si>
  <si>
    <t>116 от 16.04.2021</t>
  </si>
  <si>
    <t>129 от 14.05.2021</t>
  </si>
  <si>
    <t>132 от 06.07.2021</t>
  </si>
  <si>
    <t>139 от 15.09.2021</t>
  </si>
  <si>
    <t>161 от 14.12.2021</t>
  </si>
  <si>
    <t>165 от 22.12.2021</t>
  </si>
  <si>
    <t>29 от 11.12.2020</t>
  </si>
  <si>
    <t>http://www.orjicy.ru/docs2.php?t=budget</t>
  </si>
  <si>
    <t>1 от 11.02.2021</t>
  </si>
  <si>
    <t>5 от 25.02.2021</t>
  </si>
  <si>
    <t>6 от 15.04.2021</t>
  </si>
  <si>
    <t>15 от 28.05.2021</t>
  </si>
  <si>
    <t>16 от 09.06.2021</t>
  </si>
  <si>
    <t>23 от 05.08.2021</t>
  </si>
  <si>
    <t>28 от 27.10.2021</t>
  </si>
  <si>
    <t>39 от 21.12.2021</t>
  </si>
  <si>
    <t>60 от 17.12.2020</t>
  </si>
  <si>
    <t>http://russko-vys.ru/informacziya-o-byudzhete.html?page=4</t>
  </si>
  <si>
    <t>4 от 18.02.2021</t>
  </si>
  <si>
    <t>12 от 29.04.2021</t>
  </si>
  <si>
    <t>26 от 19.08.2021</t>
  </si>
  <si>
    <t>42 от 25.11.2021</t>
  </si>
  <si>
    <t>44 от 16.12.2021</t>
  </si>
  <si>
    <t>п.4 ст.136 БК РФ</t>
  </si>
  <si>
    <t>4.1.</t>
  </si>
  <si>
    <t>Reshenie_55_ot_18.12.2020____Byudzhet_2021.doc (live.com)</t>
  </si>
  <si>
    <t>КРЕДИТ ОТ КРЕДИТНЫХ ОРГАНИЗАЦИЙ</t>
  </si>
  <si>
    <t>2021год</t>
  </si>
  <si>
    <t>Предоставление оценки в комитет финансов района</t>
  </si>
  <si>
    <t>нет</t>
  </si>
  <si>
    <t>2.3.</t>
  </si>
  <si>
    <t>2.4.</t>
  </si>
  <si>
    <t xml:space="preserve">Наименование МО, в соответствии с Распоряжением КФ ЛО </t>
  </si>
  <si>
    <t>Наименование МО, в соответствии с Распоряжением КФ ЛО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</si>
</sst>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54"/>
      <name val="Calibri"/>
      <family val="2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7" tint="-0.24997000396251678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10" borderId="0" xfId="0" applyFill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1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0" fontId="30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164" fontId="40" fillId="2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164" fontId="40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2" borderId="10" xfId="0" applyFont="1" applyFill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164" fontId="40" fillId="2" borderId="10" xfId="0" applyNumberFormat="1" applyFont="1" applyFill="1" applyBorder="1" applyAlignment="1">
      <alignment horizontal="center"/>
    </xf>
    <xf numFmtId="9" fontId="0" fillId="10" borderId="10" xfId="0" applyNumberForma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49" fontId="0" fillId="1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10" xfId="42" applyBorder="1" applyAlignment="1">
      <alignment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164" fontId="0" fillId="10" borderId="10" xfId="0" applyNumberFormat="1" applyFill="1" applyBorder="1" applyAlignment="1">
      <alignment horizontal="center" vertical="center"/>
    </xf>
    <xf numFmtId="164" fontId="40" fillId="10" borderId="10" xfId="0" applyNumberFormat="1" applyFont="1" applyFill="1" applyBorder="1" applyAlignment="1">
      <alignment horizontal="center" vertical="center"/>
    </xf>
    <xf numFmtId="0" fontId="40" fillId="10" borderId="10" xfId="0" applyFont="1" applyFill="1" applyBorder="1" applyAlignment="1">
      <alignment/>
    </xf>
    <xf numFmtId="165" fontId="0" fillId="0" borderId="10" xfId="0" applyNumberFormat="1" applyBorder="1" applyAlignment="1">
      <alignment horizontal="center" vertical="center"/>
    </xf>
    <xf numFmtId="165" fontId="0" fillId="1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41" fillId="10" borderId="10" xfId="0" applyFont="1" applyFill="1" applyBorder="1" applyAlignment="1">
      <alignment/>
    </xf>
    <xf numFmtId="9" fontId="41" fillId="10" borderId="10" xfId="0" applyNumberFormat="1" applyFont="1" applyFill="1" applyBorder="1" applyAlignment="1">
      <alignment horizontal="center" vertical="center" wrapText="1"/>
    </xf>
    <xf numFmtId="0" fontId="41" fillId="10" borderId="10" xfId="0" applyFont="1" applyFill="1" applyBorder="1" applyAlignment="1">
      <alignment horizontal="center" vertical="center" wrapText="1"/>
    </xf>
    <xf numFmtId="0" fontId="41" fillId="1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1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1" fontId="41" fillId="10" borderId="10" xfId="0" applyNumberFormat="1" applyFont="1" applyFill="1" applyBorder="1" applyAlignment="1">
      <alignment horizontal="center" vertical="center" wrapText="1"/>
    </xf>
    <xf numFmtId="1" fontId="41" fillId="10" borderId="10" xfId="0" applyNumberFormat="1" applyFont="1" applyFill="1" applyBorder="1" applyAlignment="1">
      <alignment horizontal="center" vertical="center"/>
    </xf>
    <xf numFmtId="3" fontId="41" fillId="10" borderId="10" xfId="0" applyNumberFormat="1" applyFont="1" applyFill="1" applyBorder="1" applyAlignment="1">
      <alignment horizontal="center" vertical="center"/>
    </xf>
    <xf numFmtId="0" fontId="26" fillId="0" borderId="10" xfId="42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0" borderId="10" xfId="42" applyBorder="1" applyAlignment="1" applyProtection="1">
      <alignment horizontal="center" wrapText="1"/>
      <protection/>
    </xf>
    <xf numFmtId="0" fontId="26" fillId="0" borderId="0" xfId="42" applyAlignment="1">
      <alignment/>
    </xf>
    <xf numFmtId="0" fontId="26" fillId="0" borderId="0" xfId="42" applyAlignment="1">
      <alignment vertical="center"/>
    </xf>
    <xf numFmtId="0" fontId="26" fillId="0" borderId="10" xfId="42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0" fillId="0" borderId="12" xfId="0" applyFill="1" applyBorder="1" applyAlignment="1">
      <alignment wrapText="1"/>
    </xf>
    <xf numFmtId="164" fontId="40" fillId="10" borderId="10" xfId="0" applyNumberFormat="1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6" fontId="0" fillId="1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center"/>
    </xf>
    <xf numFmtId="0" fontId="3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2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0DD7F"/>
        </patternFill>
      </fill>
    </dxf>
    <dxf>
      <fill>
        <patternFill>
          <bgColor rgb="FFBEE395"/>
        </patternFill>
      </fill>
    </dxf>
    <dxf>
      <fill>
        <patternFill>
          <bgColor rgb="FFFFC000"/>
        </patternFill>
      </fill>
    </dxf>
    <dxf>
      <fill>
        <patternFill>
          <bgColor rgb="FFB0DD7F"/>
        </patternFill>
      </fill>
    </dxf>
    <dxf>
      <fill>
        <patternFill>
          <bgColor rgb="FFBEE39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4DE86"/>
        </patternFill>
      </fill>
    </dxf>
    <dxf>
      <fill>
        <patternFill>
          <bgColor rgb="FFBEE39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B0DD7F"/>
        </patternFill>
      </fill>
    </dxf>
    <dxf>
      <fill>
        <patternFill>
          <bgColor rgb="FFB4DE86"/>
        </patternFill>
      </fill>
    </dxf>
    <dxf>
      <fill>
        <patternFill>
          <bgColor rgb="FFFFC000"/>
        </patternFill>
      </fill>
    </dxf>
    <dxf>
      <fill>
        <patternFill>
          <bgColor rgb="FFBEE39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Фиолетовый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dm-pudomyagi.ru/byudzhet-mo-na-2021-god-i-planovyj-period-2022-2023/byudzhet/2663-0109012020745" TargetMode="External" /><Relationship Id="rId2" Type="http://schemas.openxmlformats.org/officeDocument/2006/relationships/hyperlink" Target="http://gorbunki-lmr.ru/pages/viewfiles/3/page:3" TargetMode="External" /><Relationship Id="rId3" Type="http://schemas.openxmlformats.org/officeDocument/2006/relationships/hyperlink" Target="https://gostilizi.info/index.php/normativno-pravovaya-baza-2/category/reestr-postanovlenij-administratsii-za-2018-god-2.html" TargetMode="External" /><Relationship Id="rId4" Type="http://schemas.openxmlformats.org/officeDocument/2006/relationships/hyperlink" Target="http://&#1082;&#1080;&#1087;&#1077;&#1085;&#1089;&#1082;&#1086;&#1077;.&#1088;&#1092;/?p=16321" TargetMode="External" /><Relationship Id="rId5" Type="http://schemas.openxmlformats.org/officeDocument/2006/relationships/hyperlink" Target="http://&#1082;&#1086;&#1087;&#1086;&#1088;&#1089;&#1082;&#1086;&#1077;.&#1088;&#1092;/?p=6301" TargetMode="External" /><Relationship Id="rId6" Type="http://schemas.openxmlformats.org/officeDocument/2006/relationships/hyperlink" Target="http://www.orjicy.ru/docs2.php?t=docs&amp;y=2020" TargetMode="External" /><Relationship Id="rId7" Type="http://schemas.openxmlformats.org/officeDocument/2006/relationships/hyperlink" Target="http://russko-vys.ru/content/docs/2/2021-07-19_11-04-35_2.pdf" TargetMode="External" /><Relationship Id="rId8" Type="http://schemas.openxmlformats.org/officeDocument/2006/relationships/hyperlink" Target="http://&#1086;&#1092;&#1080;&#1094;&#1080;&#1072;&#1083;&#1100;&#1085;&#1072;&#1103;&#1088;&#1086;&#1087;&#1096;&#1072;.&#1088;&#1092;/?cat=215" TargetMode="External" /><Relationship Id="rId9" Type="http://schemas.openxmlformats.org/officeDocument/2006/relationships/hyperlink" Target="http://&#1086;&#1092;&#1080;&#1094;&#1080;&#1072;&#1083;&#1100;&#1085;&#1072;&#1103;&#1088;&#1086;&#1087;&#1096;&#1072;.&#1088;&#1092;/?cat=215" TargetMode="External" /><Relationship Id="rId10" Type="http://schemas.openxmlformats.org/officeDocument/2006/relationships/hyperlink" Target="http://www.gorbunki-lmr.ru/board_of_deputies-solutions" TargetMode="External" /><Relationship Id="rId11" Type="http://schemas.openxmlformats.org/officeDocument/2006/relationships/hyperlink" Target="http://gostilizi.info/index.php/normativno-pravovaya-baza-2/category/reestr-reshenij-soveta-deputatov-za-2020-kalendarnyj-god.html" TargetMode="External" /><Relationship Id="rId12" Type="http://schemas.openxmlformats.org/officeDocument/2006/relationships/hyperlink" Target="http://gostilizi.info/index.php/normativno-pravovaya-baza-2/category/reestr-reshenij-soveta-deputatov-za-2021-kalendarnyj-god.html" TargetMode="External" /><Relationship Id="rId13" Type="http://schemas.openxmlformats.org/officeDocument/2006/relationships/hyperlink" Target="http://&#1082;&#1080;&#1087;&#1077;&#1085;&#1089;&#1082;&#1086;&#1077;.&#1088;&#1092;/?cat=215" TargetMode="External" /><Relationship Id="rId14" Type="http://schemas.openxmlformats.org/officeDocument/2006/relationships/hyperlink" Target="http://&#1082;&#1080;&#1087;&#1077;&#1085;&#1089;&#1082;&#1086;&#1077;.&#1088;&#1092;/?cat=215" TargetMode="External" /><Relationship Id="rId15" Type="http://schemas.openxmlformats.org/officeDocument/2006/relationships/hyperlink" Target="http://&#1082;&#1086;&#1087;&#1086;&#1088;&#1089;&#1082;&#1086;&#1077;.&#1088;&#1092;/?cat=215" TargetMode="External" /><Relationship Id="rId16" Type="http://schemas.openxmlformats.org/officeDocument/2006/relationships/hyperlink" Target="http://&#1082;&#1086;&#1087;&#1086;&#1088;&#1089;&#1082;&#1086;&#1077;.&#1088;&#1092;/?cat=164&amp;paged=2" TargetMode="External" /><Relationship Id="rId17" Type="http://schemas.openxmlformats.org/officeDocument/2006/relationships/hyperlink" Target="http://www.orjicy.ru/docs2.php?t=budget" TargetMode="External" /><Relationship Id="rId18" Type="http://schemas.openxmlformats.org/officeDocument/2006/relationships/hyperlink" Target="http://russko-vys.ru/informacziya-o-byudzhete.html?page=4" TargetMode="External" /><Relationship Id="rId19" Type="http://schemas.openxmlformats.org/officeDocument/2006/relationships/hyperlink" Target="https://view.officeapps.live.com/op/view.aspx?src=http%3A%2F%2Fwww.gorbunki-lmr.ru%2Fwebroot%2Ffiles%2Fattachment_documents%2F1973_document%2FReshenie_55_ot_18.12.2020____Byudzhet_2021.doc%3F1611583009&amp;wdOrigin=BROWSELINK" TargetMode="External" /><Relationship Id="rId20" Type="http://schemas.openxmlformats.org/officeDocument/2006/relationships/hyperlink" Target="https://bizhora.ru/administracija/normativno-pravovye-akty-administracii/" TargetMode="External" /><Relationship Id="rId21" Type="http://schemas.openxmlformats.org/officeDocument/2006/relationships/hyperlink" Target="https://bizhora.ru/sovet-deputatov/normativnye-pravovye-akty-soveta-deputatov/" TargetMode="External" /><Relationship Id="rId22" Type="http://schemas.openxmlformats.org/officeDocument/2006/relationships/hyperlink" Target="https://bizhora.ru/sovet-deputatov/normativnye-pravovye-akty-soveta-deputatov/" TargetMode="External" /><Relationship Id="rId23" Type="http://schemas.openxmlformats.org/officeDocument/2006/relationships/hyperlink" Target="http://lebiaje.ru/documents/1056.html" TargetMode="External" /><Relationship Id="rId24" Type="http://schemas.openxmlformats.org/officeDocument/2006/relationships/hyperlink" Target="http://lebiaje.ru/documents/751%7Bpage-7%7D.html?" TargetMode="External" /><Relationship Id="rId25" Type="http://schemas.openxmlformats.org/officeDocument/2006/relationships/hyperlink" Target="http://lebiaje.ru/documents/7.html" TargetMode="External" /><Relationship Id="rId2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1"/>
  <sheetViews>
    <sheetView tabSelected="1" view="pageBreakPreview" zoomScaleNormal="70" zoomScaleSheetLayoutView="100" zoomScalePageLayoutView="0" workbookViewId="0" topLeftCell="A1">
      <selection activeCell="B4" sqref="B4:B8"/>
    </sheetView>
  </sheetViews>
  <sheetFormatPr defaultColWidth="9.140625" defaultRowHeight="15"/>
  <cols>
    <col min="2" max="2" width="24.28125" style="0" customWidth="1"/>
    <col min="3" max="7" width="19.00390625" style="40" customWidth="1"/>
    <col min="8" max="8" width="18.7109375" style="40" customWidth="1"/>
    <col min="9" max="17" width="19.00390625" style="40" customWidth="1"/>
    <col min="18" max="18" width="32.140625" style="40" customWidth="1"/>
  </cols>
  <sheetData>
    <row r="3" spans="1:10" ht="15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8" s="8" customFormat="1" ht="69" customHeight="1">
      <c r="A4" s="108" t="s">
        <v>5</v>
      </c>
      <c r="B4" s="108" t="s">
        <v>243</v>
      </c>
      <c r="C4" s="108" t="s">
        <v>102</v>
      </c>
      <c r="D4" s="108"/>
      <c r="E4" s="108"/>
      <c r="F4" s="108"/>
      <c r="G4" s="108"/>
      <c r="H4" s="108"/>
      <c r="I4" s="108"/>
      <c r="J4" s="108"/>
      <c r="K4" s="108" t="s">
        <v>103</v>
      </c>
      <c r="L4" s="108"/>
      <c r="M4" s="108" t="s">
        <v>104</v>
      </c>
      <c r="N4" s="108"/>
      <c r="O4" s="108" t="s">
        <v>105</v>
      </c>
      <c r="P4" s="108"/>
      <c r="Q4" s="108"/>
      <c r="R4" s="23" t="s">
        <v>106</v>
      </c>
    </row>
    <row r="5" spans="1:18" s="14" customFormat="1" ht="179.25" customHeight="1">
      <c r="A5" s="108"/>
      <c r="B5" s="108"/>
      <c r="C5" s="24" t="s">
        <v>18</v>
      </c>
      <c r="D5" s="23" t="s">
        <v>21</v>
      </c>
      <c r="E5" s="23" t="s">
        <v>22</v>
      </c>
      <c r="F5" s="23" t="s">
        <v>23</v>
      </c>
      <c r="G5" s="23" t="s">
        <v>28</v>
      </c>
      <c r="H5" s="23" t="s">
        <v>30</v>
      </c>
      <c r="I5" s="23" t="s">
        <v>33</v>
      </c>
      <c r="J5" s="23" t="s">
        <v>35</v>
      </c>
      <c r="K5" s="23" t="s">
        <v>37</v>
      </c>
      <c r="L5" s="23" t="s">
        <v>39</v>
      </c>
      <c r="M5" s="23" t="s">
        <v>41</v>
      </c>
      <c r="N5" s="23" t="s">
        <v>43</v>
      </c>
      <c r="O5" s="23" t="s">
        <v>45</v>
      </c>
      <c r="P5" s="108" t="s">
        <v>47</v>
      </c>
      <c r="Q5" s="108"/>
      <c r="R5" s="23" t="s">
        <v>49</v>
      </c>
    </row>
    <row r="6" spans="1:18" s="3" customFormat="1" ht="16.5" customHeight="1">
      <c r="A6" s="108"/>
      <c r="B6" s="108"/>
      <c r="C6" s="31" t="s">
        <v>24</v>
      </c>
      <c r="D6" s="22" t="s">
        <v>25</v>
      </c>
      <c r="E6" s="22" t="s">
        <v>26</v>
      </c>
      <c r="F6" s="22" t="s">
        <v>27</v>
      </c>
      <c r="G6" s="22" t="s">
        <v>29</v>
      </c>
      <c r="H6" s="22" t="s">
        <v>31</v>
      </c>
      <c r="I6" s="22" t="s">
        <v>34</v>
      </c>
      <c r="J6" s="22" t="s">
        <v>36</v>
      </c>
      <c r="K6" s="22" t="s">
        <v>38</v>
      </c>
      <c r="L6" s="22" t="s">
        <v>40</v>
      </c>
      <c r="M6" s="22" t="s">
        <v>42</v>
      </c>
      <c r="N6" s="22" t="s">
        <v>44</v>
      </c>
      <c r="O6" s="22" t="s">
        <v>46</v>
      </c>
      <c r="P6" s="111" t="s">
        <v>48</v>
      </c>
      <c r="Q6" s="111"/>
      <c r="R6" s="22" t="s">
        <v>50</v>
      </c>
    </row>
    <row r="7" spans="1:18" s="14" customFormat="1" ht="36.75" customHeight="1">
      <c r="A7" s="108"/>
      <c r="B7" s="108"/>
      <c r="C7" s="109" t="s">
        <v>100</v>
      </c>
      <c r="D7" s="109" t="s">
        <v>100</v>
      </c>
      <c r="E7" s="109" t="s">
        <v>100</v>
      </c>
      <c r="F7" s="109" t="s">
        <v>100</v>
      </c>
      <c r="G7" s="109" t="s">
        <v>100</v>
      </c>
      <c r="H7" s="109" t="s">
        <v>109</v>
      </c>
      <c r="I7" s="109" t="s">
        <v>101</v>
      </c>
      <c r="J7" s="109" t="s">
        <v>100</v>
      </c>
      <c r="K7" s="109" t="s">
        <v>100</v>
      </c>
      <c r="L7" s="109" t="s">
        <v>100</v>
      </c>
      <c r="M7" s="109" t="s">
        <v>100</v>
      </c>
      <c r="N7" s="109" t="s">
        <v>100</v>
      </c>
      <c r="O7" s="109" t="s">
        <v>100</v>
      </c>
      <c r="P7" s="108" t="s">
        <v>101</v>
      </c>
      <c r="Q7" s="108"/>
      <c r="R7" s="109" t="s">
        <v>100</v>
      </c>
    </row>
    <row r="8" spans="1:18" s="14" customFormat="1" ht="15">
      <c r="A8" s="108"/>
      <c r="B8" s="10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23" t="s">
        <v>107</v>
      </c>
      <c r="Q8" s="23" t="s">
        <v>237</v>
      </c>
      <c r="R8" s="110"/>
    </row>
    <row r="9" spans="1:18" s="2" customFormat="1" ht="15">
      <c r="A9" s="5" t="s">
        <v>6</v>
      </c>
      <c r="B9" s="5"/>
      <c r="C9" s="36">
        <v>0.1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15">
      <c r="A10" s="6" t="s">
        <v>7</v>
      </c>
      <c r="B10" s="6" t="s">
        <v>125</v>
      </c>
      <c r="C10" s="38" t="str">
        <f>IF('Таблица 1'!BG10+'Таблица 1'!AV10+'Таблица 1'!AP10+'Таблица 1'!BB10&lt;=10,"да","нет")</f>
        <v>да</v>
      </c>
      <c r="D10" s="23" t="s">
        <v>108</v>
      </c>
      <c r="E10" s="23" t="str">
        <f>IF('Таблица 1'!F10-'Таблица 1'!R10&gt;'Таблица 1'!BI10,"да","нет")</f>
        <v>да</v>
      </c>
      <c r="F10" s="23" t="str">
        <f>IF('Таблица 1'!BL10/('Таблица 1'!X10-'Таблица 1'!AJ10)*100&lt;=15,"да","нет")</f>
        <v>да</v>
      </c>
      <c r="G10" s="23" t="s">
        <v>108</v>
      </c>
      <c r="H10" s="23" t="s">
        <v>32</v>
      </c>
      <c r="I10" s="23" t="s">
        <v>32</v>
      </c>
      <c r="J10" s="23" t="s">
        <v>32</v>
      </c>
      <c r="K10" s="23" t="str">
        <f>IF('Таблица 2'!C10+'Таблица 2'!F10+'Таблица 2'!I10+'Таблица 2'!L10+'Таблица 2'!O10+'Таблица 2'!R10+'Таблица 2'!U10+'Таблица 2'!X10+'Таблица 2'!AA10+'Таблица 2'!AD10+'Таблица 2'!C:AL=0,"да","нет")</f>
        <v>да</v>
      </c>
      <c r="L10" s="23" t="str">
        <f>IF('Таблица 1'!BR10=0,"да","нет")</f>
        <v>да</v>
      </c>
      <c r="M10" s="43" t="str">
        <f>'Таблица 4'!O10</f>
        <v>да</v>
      </c>
      <c r="N10" s="43" t="str">
        <f>IF(ISBLANK('Таблица 4'!Q10),"нет","да")</f>
        <v>да</v>
      </c>
      <c r="O10" s="23" t="s">
        <v>32</v>
      </c>
      <c r="P10" s="23" t="str">
        <f>IF('Таблица 3'!L10&gt;90,"да","нет")</f>
        <v>да</v>
      </c>
      <c r="Q10" s="73" t="str">
        <f>IF('Таблица 3'!O10&gt;90,"да","нет")</f>
        <v>да</v>
      </c>
      <c r="R10" s="23" t="str">
        <f>IF('Таблица 3'!U10/'Таблица 3'!R10*100&gt;100,"да","нет")</f>
        <v>да</v>
      </c>
    </row>
    <row r="11" spans="1:18" s="2" customFormat="1" ht="15">
      <c r="A11" s="5" t="s">
        <v>8</v>
      </c>
      <c r="B11" s="5" t="s">
        <v>0</v>
      </c>
      <c r="C11" s="39" t="s">
        <v>99</v>
      </c>
      <c r="D11" s="37" t="s">
        <v>108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15">
      <c r="A12" s="62" t="s">
        <v>9</v>
      </c>
      <c r="B12" s="6" t="s">
        <v>122</v>
      </c>
      <c r="C12" s="38" t="str">
        <f>IF('Таблица 1'!BG12+'Таблица 1'!AV12+'Таблица 1'!AP12+'Таблица 1'!BB12&lt;=10,"да","нет")</f>
        <v>да</v>
      </c>
      <c r="D12" s="23" t="s">
        <v>108</v>
      </c>
      <c r="E12" s="23" t="str">
        <f>IF('Таблица 1'!F12-'Таблица 1'!R12&gt;'Таблица 1'!BI12,"да","нет")</f>
        <v>да</v>
      </c>
      <c r="F12" s="23" t="str">
        <f>IF('Таблица 1'!BL12/('Таблица 1'!X12-'Таблица 1'!AJ12)*100&lt;=15,"да","нет")</f>
        <v>да</v>
      </c>
      <c r="G12" s="23" t="s">
        <v>108</v>
      </c>
      <c r="H12" s="23" t="str">
        <f>IF('Таблица 3'!F12&lt;='Таблица 3'!C12,"да","нет")</f>
        <v>да</v>
      </c>
      <c r="I12" s="23" t="s">
        <v>32</v>
      </c>
      <c r="J12" s="23" t="s">
        <v>32</v>
      </c>
      <c r="K12" s="89" t="str">
        <f>IF('Таблица 2'!C12+'Таблица 2'!F12+'Таблица 2'!I12+'Таблица 2'!L12+'Таблица 2'!O12+'Таблица 2'!R12+'Таблица 2'!U12+'Таблица 2'!X12+'Таблица 2'!AA12+'Таблица 2'!AD12+'Таблица 2'!C:AL=0,"да","нет")</f>
        <v>да</v>
      </c>
      <c r="L12" s="23" t="str">
        <f>IF('Таблица 1'!BR12=0,"да","нет")</f>
        <v>да</v>
      </c>
      <c r="M12" s="104" t="str">
        <f>'Таблица 4'!O12</f>
        <v>да</v>
      </c>
      <c r="N12" s="89" t="str">
        <f>IF(ISBLANK('Таблица 4'!Q12),"нет","да")</f>
        <v>да</v>
      </c>
      <c r="O12" s="23" t="s">
        <v>32</v>
      </c>
      <c r="P12" s="89" t="str">
        <f>IF('Таблица 3'!L12&gt;90,"да","нет")</f>
        <v>да</v>
      </c>
      <c r="Q12" s="94" t="str">
        <f>IF('Таблица 3'!O12&gt;90,"да","нет")</f>
        <v>да</v>
      </c>
      <c r="R12" s="94" t="str">
        <f>IF('Таблица 3'!U12/'Таблица 3'!R12*100&gt;100,"да","нет")</f>
        <v>да</v>
      </c>
    </row>
    <row r="13" spans="1:18" ht="15">
      <c r="A13" s="62" t="s">
        <v>10</v>
      </c>
      <c r="B13" s="6" t="s">
        <v>123</v>
      </c>
      <c r="C13" s="38" t="str">
        <f>IF('Таблица 1'!BG13+'Таблица 1'!AV13+'Таблица 1'!AP13+'Таблица 1'!BB13&lt;=10,"да","нет")</f>
        <v>да</v>
      </c>
      <c r="D13" s="23" t="s">
        <v>108</v>
      </c>
      <c r="E13" s="94" t="str">
        <f>IF('Таблица 1'!F13-'Таблица 1'!R13&gt;'Таблица 1'!BI13,"да","нет")</f>
        <v>да</v>
      </c>
      <c r="F13" s="94" t="str">
        <f>IF('Таблица 1'!BL13/('Таблица 1'!X13-'Таблица 1'!AJ13)*100&lt;=15,"да","нет")</f>
        <v>да</v>
      </c>
      <c r="G13" s="23" t="s">
        <v>108</v>
      </c>
      <c r="H13" s="94" t="str">
        <f>IF('Таблица 3'!F13&lt;='Таблица 3'!C13,"да","нет")</f>
        <v>да</v>
      </c>
      <c r="I13" s="23" t="s">
        <v>32</v>
      </c>
      <c r="J13" s="23" t="s">
        <v>32</v>
      </c>
      <c r="K13" s="94" t="str">
        <f>IF('Таблица 2'!C13+'Таблица 2'!F13+'Таблица 2'!I13+'Таблица 2'!L13+'Таблица 2'!O13+'Таблица 2'!R13+'Таблица 2'!U13+'Таблица 2'!X13+'Таблица 2'!AA13+'Таблица 2'!AD13+'Таблица 2'!C:AL=0,"да","нет")</f>
        <v>да</v>
      </c>
      <c r="L13" s="94" t="str">
        <f>IF('Таблица 1'!BR13=0,"да","нет")</f>
        <v>да</v>
      </c>
      <c r="M13" s="104" t="str">
        <f>'Таблица 4'!O13</f>
        <v>да</v>
      </c>
      <c r="N13" s="94" t="str">
        <f>IF(ISBLANK('Таблица 4'!Q13),"нет","да")</f>
        <v>да</v>
      </c>
      <c r="O13" s="23" t="s">
        <v>32</v>
      </c>
      <c r="P13" s="94" t="str">
        <f>IF('Таблица 3'!L13&gt;90,"да","нет")</f>
        <v>да</v>
      </c>
      <c r="Q13" s="94" t="str">
        <f>IF('Таблица 3'!O13&gt;90,"да","нет")</f>
        <v>да</v>
      </c>
      <c r="R13" s="94" t="str">
        <f>IF('Таблица 3'!U13/'Таблица 3'!R13*100&gt;100,"да","нет")</f>
        <v>да</v>
      </c>
    </row>
    <row r="14" spans="1:18" ht="15">
      <c r="A14" s="62" t="s">
        <v>240</v>
      </c>
      <c r="B14" s="6" t="s">
        <v>126</v>
      </c>
      <c r="C14" s="38" t="str">
        <f>IF('Таблица 1'!BG14+'Таблица 1'!AV14+'Таблица 1'!AP14+'Таблица 1'!BB14&lt;=10,"да","нет")</f>
        <v>да</v>
      </c>
      <c r="D14" s="89" t="s">
        <v>108</v>
      </c>
      <c r="E14" s="94" t="str">
        <f>IF('Таблица 1'!F14-'Таблица 1'!R14&gt;'Таблица 1'!BI14,"да","нет")</f>
        <v>да</v>
      </c>
      <c r="F14" s="94" t="str">
        <f>IF('Таблица 1'!BL14/('Таблица 1'!X14-'Таблица 1'!AJ14)*100&lt;=15,"да","нет")</f>
        <v>да</v>
      </c>
      <c r="G14" s="89" t="s">
        <v>108</v>
      </c>
      <c r="H14" s="94" t="str">
        <f>IF('Таблица 3'!F14&lt;='Таблица 3'!C14,"да","нет")</f>
        <v>да</v>
      </c>
      <c r="I14" s="89" t="s">
        <v>32</v>
      </c>
      <c r="J14" s="89" t="s">
        <v>32</v>
      </c>
      <c r="K14" s="94" t="str">
        <f>IF('Таблица 2'!C14+'Таблица 2'!F14+'Таблица 2'!I14+'Таблица 2'!L14+'Таблица 2'!O14+'Таблица 2'!R14+'Таблица 2'!U14+'Таблица 2'!X14+'Таблица 2'!AA14+'Таблица 2'!AD14+'Таблица 2'!C:AL=0,"да","нет")</f>
        <v>да</v>
      </c>
      <c r="L14" s="94" t="str">
        <f>IF('Таблица 1'!BR14=0,"да","нет")</f>
        <v>да</v>
      </c>
      <c r="M14" s="104" t="str">
        <f>'Таблица 4'!O14</f>
        <v>нет</v>
      </c>
      <c r="N14" s="94" t="str">
        <f>IF(ISBLANK('Таблица 4'!Q14),"нет","да")</f>
        <v>да</v>
      </c>
      <c r="O14" s="89" t="s">
        <v>32</v>
      </c>
      <c r="P14" s="94" t="str">
        <f>IF('Таблица 3'!L14&gt;90,"да","нет")</f>
        <v>да</v>
      </c>
      <c r="Q14" s="94" t="str">
        <f>IF('Таблица 3'!O14&gt;90,"да","нет")</f>
        <v>да</v>
      </c>
      <c r="R14" s="94" t="str">
        <f>IF('Таблица 3'!U14/'Таблица 3'!R14*100&gt;100,"да","нет")</f>
        <v>да</v>
      </c>
    </row>
    <row r="15" spans="1:18" ht="15">
      <c r="A15" s="62" t="s">
        <v>241</v>
      </c>
      <c r="B15" s="6" t="s">
        <v>124</v>
      </c>
      <c r="C15" s="38" t="str">
        <f>IF('Таблица 1'!BG15+'Таблица 1'!AV15+'Таблица 1'!AP15+'Таблица 1'!BB15&lt;=10,"да","нет")</f>
        <v>да</v>
      </c>
      <c r="D15" s="89" t="s">
        <v>108</v>
      </c>
      <c r="E15" s="94" t="str">
        <f>IF('Таблица 1'!F15-'Таблица 1'!R15&gt;'Таблица 1'!BI15,"да","нет")</f>
        <v>да</v>
      </c>
      <c r="F15" s="94" t="str">
        <f>IF('Таблица 1'!BL15/('Таблица 1'!X15-'Таблица 1'!AJ15)*100&lt;=15,"да","нет")</f>
        <v>да</v>
      </c>
      <c r="G15" s="89" t="s">
        <v>108</v>
      </c>
      <c r="H15" s="94" t="str">
        <f>IF('Таблица 3'!F15&lt;='Таблица 3'!C15,"да","нет")</f>
        <v>да</v>
      </c>
      <c r="I15" s="89" t="s">
        <v>32</v>
      </c>
      <c r="J15" s="89" t="s">
        <v>32</v>
      </c>
      <c r="K15" s="94" t="str">
        <f>IF('Таблица 2'!C15+'Таблица 2'!F15+'Таблица 2'!I15+'Таблица 2'!L15+'Таблица 2'!O15+'Таблица 2'!R15+'Таблица 2'!U15+'Таблица 2'!X15+'Таблица 2'!AA15+'Таблица 2'!AD15+'Таблица 2'!C:AL=0,"да","нет")</f>
        <v>да</v>
      </c>
      <c r="L15" s="94" t="str">
        <f>IF('Таблица 1'!BR15=0,"да","нет")</f>
        <v>да</v>
      </c>
      <c r="M15" s="104" t="str">
        <f>'Таблица 4'!O15</f>
        <v>нет</v>
      </c>
      <c r="N15" s="94" t="str">
        <f>IF(ISBLANK('Таблица 4'!Q15),"нет","да")</f>
        <v>да</v>
      </c>
      <c r="O15" s="89" t="s">
        <v>32</v>
      </c>
      <c r="P15" s="94" t="str">
        <f>IF('Таблица 3'!L15&gt;90,"да","нет")</f>
        <v>да</v>
      </c>
      <c r="Q15" s="94" t="str">
        <f>IF('Таблица 3'!O15&gt;90,"да","нет")</f>
        <v>да</v>
      </c>
      <c r="R15" s="94" t="str">
        <f>IF('Таблица 3'!U15/'Таблица 3'!R15*100&gt;100,"да","нет")</f>
        <v>нет</v>
      </c>
    </row>
    <row r="16" spans="1:18" s="2" customFormat="1" ht="15">
      <c r="A16" s="5" t="s">
        <v>11</v>
      </c>
      <c r="B16" s="5" t="s">
        <v>1</v>
      </c>
      <c r="C16" s="39" t="s">
        <v>99</v>
      </c>
      <c r="D16" s="37" t="s">
        <v>108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5">
      <c r="A17" s="62" t="s">
        <v>12</v>
      </c>
      <c r="B17" s="6" t="s">
        <v>127</v>
      </c>
      <c r="C17" s="38" t="str">
        <f>IF('Таблица 1'!BG17+'Таблица 1'!AV17+'Таблица 1'!AP17+'Таблица 1'!BB17&lt;=10,"да","нет")</f>
        <v>да</v>
      </c>
      <c r="D17" s="23" t="s">
        <v>108</v>
      </c>
      <c r="E17" s="23" t="str">
        <f>IF('Таблица 1'!F17-'Таблица 1'!R17&gt;'Таблица 1'!BI17,"да","нет")</f>
        <v>да</v>
      </c>
      <c r="F17" s="94" t="str">
        <f>IF('Таблица 1'!BL17/('Таблица 1'!X17-'Таблица 1'!AJ17)*100&lt;=15,"да","нет")</f>
        <v>да</v>
      </c>
      <c r="G17" s="23" t="s">
        <v>108</v>
      </c>
      <c r="H17" s="94" t="str">
        <f>IF('Таблица 3'!F17&lt;='Таблица 3'!C17,"да","нет")</f>
        <v>да</v>
      </c>
      <c r="I17" s="89" t="str">
        <f>IF('Таблица 3'!I17=0,"да","нет")</f>
        <v>нет</v>
      </c>
      <c r="J17" s="23" t="s">
        <v>32</v>
      </c>
      <c r="K17" s="94" t="str">
        <f>IF('Таблица 2'!C17+'Таблица 2'!F17+'Таблица 2'!I17+'Таблица 2'!L17+'Таблица 2'!O17+'Таблица 2'!R17+'Таблица 2'!U17+'Таблица 2'!X17+'Таблица 2'!AA17+'Таблица 2'!AD17+'Таблица 2'!C:AL=0,"да","нет")</f>
        <v>да</v>
      </c>
      <c r="L17" s="94" t="str">
        <f>IF('Таблица 1'!BR17=0,"да","нет")</f>
        <v>да</v>
      </c>
      <c r="M17" s="104" t="str">
        <f>'Таблица 4'!O17</f>
        <v>да</v>
      </c>
      <c r="N17" s="94" t="str">
        <f>IF(ISBLANK('Таблица 4'!Q17),"нет","да")</f>
        <v>да</v>
      </c>
      <c r="O17" s="23" t="s">
        <v>32</v>
      </c>
      <c r="P17" s="94" t="str">
        <f>IF('Таблица 3'!L17&gt;90,"да","нет")</f>
        <v>нет</v>
      </c>
      <c r="Q17" s="94" t="str">
        <f>IF('Таблица 3'!O17&gt;90,"да","нет")</f>
        <v>да</v>
      </c>
      <c r="R17" s="94" t="str">
        <f>IF('Таблица 3'!U17/'Таблица 3'!R17*100&gt;100,"да","нет")</f>
        <v>да</v>
      </c>
    </row>
    <row r="18" spans="1:18" ht="15">
      <c r="A18" s="62" t="s">
        <v>13</v>
      </c>
      <c r="B18" s="6" t="s">
        <v>128</v>
      </c>
      <c r="C18" s="38" t="str">
        <f>IF('Таблица 1'!BG18+'Таблица 1'!AV18+'Таблица 1'!AP18+'Таблица 1'!BB18&lt;=10,"да","нет")</f>
        <v>да</v>
      </c>
      <c r="D18" s="87" t="s">
        <v>108</v>
      </c>
      <c r="E18" s="89" t="str">
        <f>IF('Таблица 1'!F18-'Таблица 1'!R18&gt;'Таблица 1'!BI18,"да","нет")</f>
        <v>да</v>
      </c>
      <c r="F18" s="94" t="str">
        <f>IF('Таблица 1'!BL18/('Таблица 1'!X18-'Таблица 1'!AJ18)*100&lt;=15,"да","нет")</f>
        <v>да</v>
      </c>
      <c r="G18" s="87" t="s">
        <v>108</v>
      </c>
      <c r="H18" s="94" t="str">
        <f>IF('Таблица 3'!F18&lt;='Таблица 3'!C18,"да","нет")</f>
        <v>да</v>
      </c>
      <c r="I18" s="87" t="str">
        <f>IF('Таблица 3'!I18=0,"да","нет")</f>
        <v>да</v>
      </c>
      <c r="J18" s="87" t="s">
        <v>32</v>
      </c>
      <c r="K18" s="94" t="str">
        <f>IF('Таблица 2'!C18+'Таблица 2'!F18+'Таблица 2'!I18+'Таблица 2'!L18+'Таблица 2'!O18+'Таблица 2'!R18+'Таблица 2'!U18+'Таблица 2'!X18+'Таблица 2'!AA18+'Таблица 2'!AD18+'Таблица 2'!C:AL=0,"да","нет")</f>
        <v>да</v>
      </c>
      <c r="L18" s="94" t="str">
        <f>IF('Таблица 1'!BR18=0,"да","нет")</f>
        <v>да</v>
      </c>
      <c r="M18" s="104" t="str">
        <f>'Таблица 4'!O18</f>
        <v>да</v>
      </c>
      <c r="N18" s="94" t="str">
        <f>IF(ISBLANK('Таблица 4'!Q18),"нет","да")</f>
        <v>да</v>
      </c>
      <c r="O18" s="87" t="s">
        <v>32</v>
      </c>
      <c r="P18" s="94" t="str">
        <f>IF('Таблица 3'!L18&gt;90,"да","нет")</f>
        <v>да</v>
      </c>
      <c r="Q18" s="94" t="str">
        <f>IF('Таблица 3'!O18&gt;90,"да","нет")</f>
        <v>да</v>
      </c>
      <c r="R18" s="94" t="str">
        <f>IF('Таблица 3'!U18/'Таблица 3'!R18*100&gt;100,"да","нет")</f>
        <v>да</v>
      </c>
    </row>
    <row r="19" spans="1:18" ht="15">
      <c r="A19" s="62" t="s">
        <v>14</v>
      </c>
      <c r="B19" s="6" t="s">
        <v>132</v>
      </c>
      <c r="C19" s="38" t="str">
        <f>IF('Таблица 1'!BG19+'Таблица 1'!AV19+'Таблица 1'!AP19+'Таблица 1'!BB19&lt;=10,"да","нет")</f>
        <v>да</v>
      </c>
      <c r="D19" s="87" t="s">
        <v>108</v>
      </c>
      <c r="E19" s="89" t="str">
        <f>IF('Таблица 1'!F19-'Таблица 1'!R19&gt;'Таблица 1'!BI19,"да","нет")</f>
        <v>да</v>
      </c>
      <c r="F19" s="94" t="str">
        <f>IF('Таблица 1'!BL19/('Таблица 1'!X19-'Таблица 1'!AJ19)*100&lt;=15,"да","нет")</f>
        <v>да</v>
      </c>
      <c r="G19" s="87" t="s">
        <v>108</v>
      </c>
      <c r="H19" s="94" t="str">
        <f>IF('Таблица 3'!F19&lt;='Таблица 3'!C19,"да","нет")</f>
        <v>да</v>
      </c>
      <c r="I19" s="89" t="str">
        <f>IF('Таблица 3'!I19=0,"да","нет")</f>
        <v>да</v>
      </c>
      <c r="J19" s="87" t="s">
        <v>32</v>
      </c>
      <c r="K19" s="94" t="str">
        <f>IF('Таблица 2'!C19+'Таблица 2'!F19+'Таблица 2'!I19+'Таблица 2'!L19+'Таблица 2'!O19+'Таблица 2'!R19+'Таблица 2'!U19+'Таблица 2'!X19+'Таблица 2'!AA19+'Таблица 2'!AD19+'Таблица 2'!C:AL=0,"да","нет")</f>
        <v>да</v>
      </c>
      <c r="L19" s="94" t="str">
        <f>IF('Таблица 1'!BR19=0,"да","нет")</f>
        <v>да</v>
      </c>
      <c r="M19" s="104" t="str">
        <f>'Таблица 4'!O19</f>
        <v>да</v>
      </c>
      <c r="N19" s="94" t="str">
        <f>IF(ISBLANK('Таблица 4'!Q19),"нет","да")</f>
        <v>да</v>
      </c>
      <c r="O19" s="87" t="s">
        <v>32</v>
      </c>
      <c r="P19" s="94" t="str">
        <f>IF('Таблица 3'!L19&gt;90,"да","нет")</f>
        <v>да</v>
      </c>
      <c r="Q19" s="94" t="str">
        <f>IF('Таблица 3'!O19&gt;90,"да","нет")</f>
        <v>да</v>
      </c>
      <c r="R19" s="94" t="str">
        <f>IF('Таблица 3'!U19/'Таблица 3'!R19*100&gt;100,"да","нет")</f>
        <v>да</v>
      </c>
    </row>
    <row r="20" spans="1:18" s="2" customFormat="1" ht="15">
      <c r="A20" s="5">
        <v>4</v>
      </c>
      <c r="B20" s="5" t="s">
        <v>233</v>
      </c>
      <c r="C20" s="97">
        <v>0.05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15">
      <c r="A21" s="6" t="s">
        <v>234</v>
      </c>
      <c r="B21" s="6" t="s">
        <v>131</v>
      </c>
      <c r="C21" s="38" t="str">
        <f>IF('Таблица 1'!BG21+'Таблица 1'!AV21+'Таблица 1'!AP21+'Таблица 1'!BB21&lt;=5,"да","нет")</f>
        <v>да</v>
      </c>
      <c r="D21" s="23" t="s">
        <v>108</v>
      </c>
      <c r="E21" s="89" t="str">
        <f>IF('Таблица 1'!F21-'Таблица 1'!R21&gt;'Таблица 1'!BI21,"да","нет")</f>
        <v>да</v>
      </c>
      <c r="F21" s="94" t="str">
        <f>IF('Таблица 1'!BL21/('Таблица 1'!X21-'Таблица 1'!AJ21)*100&lt;=15,"да","нет")</f>
        <v>да</v>
      </c>
      <c r="G21" s="23" t="s">
        <v>108</v>
      </c>
      <c r="H21" s="94" t="str">
        <f>IF('Таблица 3'!F21&lt;='Таблица 3'!C21,"да","нет")</f>
        <v>да</v>
      </c>
      <c r="I21" s="89" t="str">
        <f>IF('Таблица 3'!I21=0,"да","нет")</f>
        <v>да</v>
      </c>
      <c r="J21" s="23" t="s">
        <v>32</v>
      </c>
      <c r="K21" s="94" t="str">
        <f>IF('Таблица 2'!C21+'Таблица 2'!F21+'Таблица 2'!I21+'Таблица 2'!L21+'Таблица 2'!O21+'Таблица 2'!R21+'Таблица 2'!U21+'Таблица 2'!X21+'Таблица 2'!AA21+'Таблица 2'!AD21+'Таблица 2'!C:AL=0,"да","нет")</f>
        <v>да</v>
      </c>
      <c r="L21" s="94" t="str">
        <f>IF('Таблица 1'!BR21=0,"да","нет")</f>
        <v>да</v>
      </c>
      <c r="M21" s="104" t="str">
        <f>'Таблица 4'!O21</f>
        <v>да</v>
      </c>
      <c r="N21" s="94" t="str">
        <f>IF(ISBLANK('Таблица 4'!Q21),"нет","да")</f>
        <v>да</v>
      </c>
      <c r="O21" s="23" t="s">
        <v>32</v>
      </c>
      <c r="P21" s="94" t="str">
        <f>IF('Таблица 3'!L21&gt;90,"да","нет")</f>
        <v>да</v>
      </c>
      <c r="Q21" s="94" t="str">
        <f>IF('Таблица 3'!O21&gt;90,"да","нет")</f>
        <v>да</v>
      </c>
      <c r="R21" s="94" t="str">
        <f>IF('Таблица 3'!U21/'Таблица 3'!R21*100&gt;100,"да","нет")</f>
        <v>да</v>
      </c>
    </row>
  </sheetData>
  <sheetProtection/>
  <mergeCells count="24">
    <mergeCell ref="R7:R8"/>
    <mergeCell ref="O4:Q4"/>
    <mergeCell ref="A4:A8"/>
    <mergeCell ref="P6:Q6"/>
    <mergeCell ref="P7:Q7"/>
    <mergeCell ref="B4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3:J3"/>
    <mergeCell ref="P5:Q5"/>
    <mergeCell ref="M7:M8"/>
    <mergeCell ref="N7:N8"/>
    <mergeCell ref="O7:O8"/>
    <mergeCell ref="C4:J4"/>
    <mergeCell ref="K4:L4"/>
    <mergeCell ref="M4:N4"/>
  </mergeCells>
  <conditionalFormatting sqref="C20:R20 D21:E21 C10:R11 C16:R16 D17:E17 I17:J17 O17 C12:L12 D13 G13 G17 I13:J13 H17:H19 G21:H21 O13 P17:R19 N12:P12 K17:N19 J21:R21">
    <cfRule type="cellIs" priority="57" dxfId="0" operator="equal">
      <formula>"нет"</formula>
    </cfRule>
  </conditionalFormatting>
  <conditionalFormatting sqref="D19 G19 J19 O19">
    <cfRule type="cellIs" priority="56" dxfId="0" operator="equal">
      <formula>"нет"</formula>
    </cfRule>
  </conditionalFormatting>
  <conditionalFormatting sqref="D18 G18 I18:J18 O18">
    <cfRule type="cellIs" priority="55" dxfId="0" operator="equal">
      <formula>"нет"</formula>
    </cfRule>
  </conditionalFormatting>
  <conditionalFormatting sqref="C21">
    <cfRule type="cellIs" priority="44" dxfId="0" operator="equal">
      <formula>"нет"</formula>
    </cfRule>
  </conditionalFormatting>
  <conditionalFormatting sqref="E18:E19">
    <cfRule type="cellIs" priority="43" dxfId="0" operator="equal">
      <formula>"нет"</formula>
    </cfRule>
  </conditionalFormatting>
  <conditionalFormatting sqref="I19">
    <cfRule type="cellIs" priority="41" dxfId="0" operator="equal">
      <formula>"нет"</formula>
    </cfRule>
  </conditionalFormatting>
  <conditionalFormatting sqref="I21">
    <cfRule type="cellIs" priority="40" dxfId="0" operator="equal">
      <formula>"нет"</formula>
    </cfRule>
  </conditionalFormatting>
  <conditionalFormatting sqref="D14 J14 O14 G14">
    <cfRule type="cellIs" priority="35" dxfId="0" operator="equal">
      <formula>"нет"</formula>
    </cfRule>
  </conditionalFormatting>
  <conditionalFormatting sqref="D15 J15 O15 G15">
    <cfRule type="cellIs" priority="28" dxfId="0" operator="equal">
      <formula>"нет"</formula>
    </cfRule>
  </conditionalFormatting>
  <conditionalFormatting sqref="I14:I15">
    <cfRule type="cellIs" priority="18" dxfId="0" operator="equal">
      <formula>"нет"</formula>
    </cfRule>
  </conditionalFormatting>
  <conditionalFormatting sqref="R12:R15">
    <cfRule type="cellIs" priority="17" dxfId="0" operator="equal">
      <formula>"нет"</formula>
    </cfRule>
  </conditionalFormatting>
  <conditionalFormatting sqref="C13:C15">
    <cfRule type="cellIs" priority="16" dxfId="0" operator="equal">
      <formula>"нет"</formula>
    </cfRule>
  </conditionalFormatting>
  <conditionalFormatting sqref="E13:E15">
    <cfRule type="cellIs" priority="15" dxfId="0" operator="equal">
      <formula>"нет"</formula>
    </cfRule>
  </conditionalFormatting>
  <conditionalFormatting sqref="F13:F15">
    <cfRule type="cellIs" priority="14" dxfId="0" operator="equal">
      <formula>"нет"</formula>
    </cfRule>
  </conditionalFormatting>
  <conditionalFormatting sqref="F17:F19">
    <cfRule type="cellIs" priority="13" dxfId="0" operator="equal">
      <formula>"нет"</formula>
    </cfRule>
  </conditionalFormatting>
  <conditionalFormatting sqref="F21">
    <cfRule type="cellIs" priority="12" dxfId="0" operator="equal">
      <formula>"нет"</formula>
    </cfRule>
  </conditionalFormatting>
  <conditionalFormatting sqref="H13:H15">
    <cfRule type="cellIs" priority="11" dxfId="0" operator="equal">
      <formula>"нет"</formula>
    </cfRule>
  </conditionalFormatting>
  <conditionalFormatting sqref="K13:K15">
    <cfRule type="cellIs" priority="10" dxfId="0" operator="equal">
      <formula>"нет"</formula>
    </cfRule>
  </conditionalFormatting>
  <conditionalFormatting sqref="L13:L15">
    <cfRule type="cellIs" priority="9" dxfId="0" operator="equal">
      <formula>"нет"</formula>
    </cfRule>
  </conditionalFormatting>
  <conditionalFormatting sqref="N13:N15">
    <cfRule type="cellIs" priority="7" dxfId="0" operator="equal">
      <formula>"нет"</formula>
    </cfRule>
  </conditionalFormatting>
  <conditionalFormatting sqref="P13:P15">
    <cfRule type="cellIs" priority="6" dxfId="0" operator="equal">
      <formula>"нет"</formula>
    </cfRule>
  </conditionalFormatting>
  <conditionalFormatting sqref="Q12:Q15">
    <cfRule type="cellIs" priority="5" dxfId="0" operator="equal">
      <formula>"нет"</formula>
    </cfRule>
  </conditionalFormatting>
  <conditionalFormatting sqref="C17:C19">
    <cfRule type="cellIs" priority="4" dxfId="0" operator="equal">
      <formula>"нет"</formula>
    </cfRule>
  </conditionalFormatting>
  <conditionalFormatting sqref="M12:M15">
    <cfRule type="cellIs" priority="1" dxfId="0" operator="equal">
      <formula>"нет"</formula>
    </cfRule>
  </conditionalFormatting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0" min="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BU54"/>
  <sheetViews>
    <sheetView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9" sqref="A9"/>
      <selection pane="bottomRight" activeCell="B4" sqref="B4:B8"/>
    </sheetView>
  </sheetViews>
  <sheetFormatPr defaultColWidth="9.140625" defaultRowHeight="15"/>
  <cols>
    <col min="1" max="1" width="8.28125" style="8" customWidth="1"/>
    <col min="2" max="2" width="42.140625" style="0" customWidth="1"/>
    <col min="3" max="3" width="8.00390625" style="8" customWidth="1"/>
    <col min="4" max="4" width="10.8515625" style="8" customWidth="1"/>
    <col min="5" max="6" width="10.421875" style="0" bestFit="1" customWidth="1"/>
    <col min="7" max="8" width="10.421875" style="25" customWidth="1"/>
    <col min="9" max="10" width="10.421875" style="0" customWidth="1"/>
    <col min="11" max="12" width="10.421875" style="0" bestFit="1" customWidth="1"/>
    <col min="13" max="14" width="10.421875" style="25" customWidth="1"/>
    <col min="15" max="16" width="10.421875" style="0" customWidth="1"/>
    <col min="17" max="18" width="10.421875" style="0" bestFit="1" customWidth="1"/>
    <col min="19" max="20" width="10.421875" style="25" customWidth="1"/>
    <col min="21" max="22" width="10.421875" style="0" customWidth="1"/>
    <col min="23" max="24" width="10.421875" style="0" bestFit="1" customWidth="1"/>
    <col min="25" max="26" width="10.421875" style="25" customWidth="1"/>
    <col min="27" max="28" width="10.421875" style="0" customWidth="1"/>
    <col min="31" max="32" width="9.140625" style="25" customWidth="1"/>
    <col min="33" max="34" width="9.140625" style="0" customWidth="1"/>
    <col min="37" max="38" width="9.140625" style="25" customWidth="1"/>
    <col min="39" max="40" width="9.140625" style="0" customWidth="1"/>
    <col min="41" max="41" width="9.7109375" style="0" bestFit="1" customWidth="1"/>
    <col min="43" max="44" width="9.140625" style="25" customWidth="1"/>
    <col min="45" max="46" width="9.140625" style="0" customWidth="1"/>
    <col min="49" max="50" width="9.140625" style="25" customWidth="1"/>
    <col min="51" max="52" width="9.140625" style="0" customWidth="1"/>
    <col min="55" max="56" width="9.140625" style="25" customWidth="1"/>
    <col min="57" max="58" width="9.140625" style="0" customWidth="1"/>
    <col min="61" max="61" width="18.28125" style="0" customWidth="1"/>
    <col min="62" max="62" width="18.28125" style="25" customWidth="1"/>
    <col min="63" max="64" width="18.28125" style="0" customWidth="1"/>
    <col min="65" max="65" width="18.28125" style="25" customWidth="1"/>
    <col min="66" max="66" width="18.28125" style="0" customWidth="1"/>
    <col min="67" max="67" width="19.00390625" style="0" customWidth="1"/>
    <col min="68" max="68" width="19.00390625" style="25" customWidth="1"/>
    <col min="69" max="70" width="19.00390625" style="0" customWidth="1"/>
    <col min="71" max="71" width="19.00390625" style="32" customWidth="1"/>
    <col min="72" max="72" width="19.00390625" style="8" customWidth="1"/>
  </cols>
  <sheetData>
    <row r="3" spans="67:70" ht="15">
      <c r="BO3" s="124" t="s">
        <v>72</v>
      </c>
      <c r="BP3" s="124"/>
      <c r="BQ3" s="124"/>
      <c r="BR3" s="124"/>
    </row>
    <row r="4" spans="1:72" s="20" customFormat="1" ht="30" customHeight="1">
      <c r="A4" s="108" t="s">
        <v>5</v>
      </c>
      <c r="B4" s="108" t="s">
        <v>243</v>
      </c>
      <c r="C4" s="113" t="s">
        <v>94</v>
      </c>
      <c r="D4" s="114"/>
      <c r="E4" s="112" t="s">
        <v>51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 t="s">
        <v>57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 t="s">
        <v>58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21"/>
      <c r="BH4" s="21"/>
      <c r="BI4" s="112" t="s">
        <v>60</v>
      </c>
      <c r="BJ4" s="112"/>
      <c r="BK4" s="112"/>
      <c r="BL4" s="112"/>
      <c r="BM4" s="112"/>
      <c r="BN4" s="112"/>
      <c r="BO4" s="112" t="s">
        <v>62</v>
      </c>
      <c r="BP4" s="112"/>
      <c r="BQ4" s="112"/>
      <c r="BR4" s="112"/>
      <c r="BS4" s="112"/>
      <c r="BT4" s="112"/>
    </row>
    <row r="5" spans="1:72" s="20" customFormat="1" ht="116.25" customHeight="1">
      <c r="A5" s="108"/>
      <c r="B5" s="108"/>
      <c r="C5" s="115"/>
      <c r="D5" s="116"/>
      <c r="E5" s="112" t="s">
        <v>52</v>
      </c>
      <c r="F5" s="112"/>
      <c r="G5" s="112"/>
      <c r="H5" s="112"/>
      <c r="I5" s="112"/>
      <c r="J5" s="112"/>
      <c r="K5" s="112" t="s">
        <v>53</v>
      </c>
      <c r="L5" s="112"/>
      <c r="M5" s="112"/>
      <c r="N5" s="112"/>
      <c r="O5" s="112"/>
      <c r="P5" s="112"/>
      <c r="Q5" s="112" t="s">
        <v>54</v>
      </c>
      <c r="R5" s="112"/>
      <c r="S5" s="112"/>
      <c r="T5" s="112"/>
      <c r="U5" s="112"/>
      <c r="V5" s="112"/>
      <c r="W5" s="126" t="s">
        <v>52</v>
      </c>
      <c r="X5" s="126"/>
      <c r="Y5" s="126"/>
      <c r="Z5" s="126"/>
      <c r="AA5" s="126"/>
      <c r="AB5" s="126"/>
      <c r="AC5" s="112" t="s">
        <v>55</v>
      </c>
      <c r="AD5" s="112"/>
      <c r="AE5" s="112"/>
      <c r="AF5" s="112"/>
      <c r="AG5" s="112"/>
      <c r="AH5" s="112"/>
      <c r="AI5" s="112" t="s">
        <v>56</v>
      </c>
      <c r="AJ5" s="112"/>
      <c r="AK5" s="112"/>
      <c r="AL5" s="112"/>
      <c r="AM5" s="112"/>
      <c r="AN5" s="112"/>
      <c r="AO5" s="112" t="s">
        <v>52</v>
      </c>
      <c r="AP5" s="112"/>
      <c r="AQ5" s="112"/>
      <c r="AR5" s="112"/>
      <c r="AS5" s="112"/>
      <c r="AT5" s="112"/>
      <c r="AU5" s="112" t="s">
        <v>236</v>
      </c>
      <c r="AV5" s="112"/>
      <c r="AW5" s="112"/>
      <c r="AX5" s="112"/>
      <c r="AY5" s="112"/>
      <c r="AZ5" s="112"/>
      <c r="BA5" s="112" t="s">
        <v>59</v>
      </c>
      <c r="BB5" s="112"/>
      <c r="BC5" s="112"/>
      <c r="BD5" s="112"/>
      <c r="BE5" s="112"/>
      <c r="BF5" s="112"/>
      <c r="BG5" s="119" t="s">
        <v>98</v>
      </c>
      <c r="BH5" s="120"/>
      <c r="BI5" s="112" t="s">
        <v>83</v>
      </c>
      <c r="BJ5" s="112"/>
      <c r="BK5" s="112"/>
      <c r="BL5" s="112" t="s">
        <v>61</v>
      </c>
      <c r="BM5" s="112"/>
      <c r="BN5" s="112"/>
      <c r="BO5" s="112" t="s">
        <v>63</v>
      </c>
      <c r="BP5" s="112"/>
      <c r="BQ5" s="112"/>
      <c r="BR5" s="112" t="s">
        <v>64</v>
      </c>
      <c r="BS5" s="112"/>
      <c r="BT5" s="112"/>
    </row>
    <row r="6" spans="1:72" s="14" customFormat="1" ht="16.5" customHeight="1">
      <c r="A6" s="108"/>
      <c r="B6" s="108"/>
      <c r="C6" s="115"/>
      <c r="D6" s="116"/>
      <c r="E6" s="108" t="s">
        <v>6</v>
      </c>
      <c r="F6" s="108"/>
      <c r="G6" s="108"/>
      <c r="H6" s="108"/>
      <c r="I6" s="108"/>
      <c r="J6" s="108"/>
      <c r="K6" s="108">
        <v>2</v>
      </c>
      <c r="L6" s="108"/>
      <c r="M6" s="108"/>
      <c r="N6" s="108"/>
      <c r="O6" s="108"/>
      <c r="P6" s="108"/>
      <c r="Q6" s="108">
        <v>3</v>
      </c>
      <c r="R6" s="108"/>
      <c r="S6" s="108"/>
      <c r="T6" s="108"/>
      <c r="U6" s="108"/>
      <c r="V6" s="108"/>
      <c r="W6" s="108">
        <v>4</v>
      </c>
      <c r="X6" s="108"/>
      <c r="Y6" s="108"/>
      <c r="Z6" s="108"/>
      <c r="AA6" s="108"/>
      <c r="AB6" s="108"/>
      <c r="AC6" s="108">
        <v>5</v>
      </c>
      <c r="AD6" s="108"/>
      <c r="AE6" s="108"/>
      <c r="AF6" s="108"/>
      <c r="AG6" s="108"/>
      <c r="AH6" s="108"/>
      <c r="AI6" s="108">
        <v>6</v>
      </c>
      <c r="AJ6" s="108"/>
      <c r="AK6" s="108"/>
      <c r="AL6" s="108"/>
      <c r="AM6" s="108"/>
      <c r="AN6" s="108"/>
      <c r="AO6" s="108">
        <v>7</v>
      </c>
      <c r="AP6" s="108"/>
      <c r="AQ6" s="108"/>
      <c r="AR6" s="108"/>
      <c r="AS6" s="108"/>
      <c r="AT6" s="108"/>
      <c r="AU6" s="108">
        <v>8</v>
      </c>
      <c r="AV6" s="108"/>
      <c r="AW6" s="108"/>
      <c r="AX6" s="108"/>
      <c r="AY6" s="108"/>
      <c r="AZ6" s="108"/>
      <c r="BA6" s="108">
        <v>9</v>
      </c>
      <c r="BB6" s="108"/>
      <c r="BC6" s="108"/>
      <c r="BD6" s="108"/>
      <c r="BE6" s="108"/>
      <c r="BF6" s="108"/>
      <c r="BG6" s="121" t="s">
        <v>32</v>
      </c>
      <c r="BH6" s="122"/>
      <c r="BI6" s="108">
        <v>10</v>
      </c>
      <c r="BJ6" s="108"/>
      <c r="BK6" s="108"/>
      <c r="BL6" s="108">
        <v>11</v>
      </c>
      <c r="BM6" s="108"/>
      <c r="BN6" s="108"/>
      <c r="BO6" s="108">
        <v>12</v>
      </c>
      <c r="BP6" s="108"/>
      <c r="BQ6" s="108"/>
      <c r="BR6" s="108">
        <v>13</v>
      </c>
      <c r="BS6" s="108"/>
      <c r="BT6" s="108"/>
    </row>
    <row r="7" spans="1:72" s="14" customFormat="1" ht="60" customHeight="1">
      <c r="A7" s="108"/>
      <c r="B7" s="108"/>
      <c r="C7" s="117"/>
      <c r="D7" s="118"/>
      <c r="E7" s="108" t="s">
        <v>133</v>
      </c>
      <c r="F7" s="108"/>
      <c r="G7" s="123" t="s">
        <v>134</v>
      </c>
      <c r="H7" s="123"/>
      <c r="I7" s="108" t="s">
        <v>93</v>
      </c>
      <c r="J7" s="108"/>
      <c r="K7" s="108" t="s">
        <v>133</v>
      </c>
      <c r="L7" s="108"/>
      <c r="M7" s="123" t="s">
        <v>134</v>
      </c>
      <c r="N7" s="123"/>
      <c r="O7" s="108" t="s">
        <v>93</v>
      </c>
      <c r="P7" s="108"/>
      <c r="Q7" s="108" t="s">
        <v>133</v>
      </c>
      <c r="R7" s="108"/>
      <c r="S7" s="123" t="s">
        <v>134</v>
      </c>
      <c r="T7" s="123"/>
      <c r="U7" s="108" t="s">
        <v>93</v>
      </c>
      <c r="V7" s="108"/>
      <c r="W7" s="108" t="s">
        <v>133</v>
      </c>
      <c r="X7" s="108"/>
      <c r="Y7" s="123" t="s">
        <v>134</v>
      </c>
      <c r="Z7" s="123"/>
      <c r="AA7" s="108" t="s">
        <v>93</v>
      </c>
      <c r="AB7" s="108"/>
      <c r="AC7" s="108" t="s">
        <v>133</v>
      </c>
      <c r="AD7" s="108"/>
      <c r="AE7" s="123" t="s">
        <v>134</v>
      </c>
      <c r="AF7" s="123"/>
      <c r="AG7" s="108" t="s">
        <v>93</v>
      </c>
      <c r="AH7" s="108"/>
      <c r="AI7" s="108" t="s">
        <v>135</v>
      </c>
      <c r="AJ7" s="108"/>
      <c r="AK7" s="123" t="s">
        <v>134</v>
      </c>
      <c r="AL7" s="123"/>
      <c r="AM7" s="108" t="s">
        <v>93</v>
      </c>
      <c r="AN7" s="108"/>
      <c r="AO7" s="108" t="s">
        <v>133</v>
      </c>
      <c r="AP7" s="108"/>
      <c r="AQ7" s="123" t="s">
        <v>134</v>
      </c>
      <c r="AR7" s="123"/>
      <c r="AS7" s="108" t="s">
        <v>93</v>
      </c>
      <c r="AT7" s="108"/>
      <c r="AU7" s="108" t="s">
        <v>133</v>
      </c>
      <c r="AV7" s="108"/>
      <c r="AW7" s="123" t="s">
        <v>134</v>
      </c>
      <c r="AX7" s="123"/>
      <c r="AY7" s="108" t="s">
        <v>93</v>
      </c>
      <c r="AZ7" s="108"/>
      <c r="BA7" s="108" t="s">
        <v>133</v>
      </c>
      <c r="BB7" s="108"/>
      <c r="BC7" s="123" t="s">
        <v>134</v>
      </c>
      <c r="BD7" s="123"/>
      <c r="BE7" s="108" t="s">
        <v>93</v>
      </c>
      <c r="BF7" s="108"/>
      <c r="BG7" s="108" t="s">
        <v>133</v>
      </c>
      <c r="BH7" s="108"/>
      <c r="BI7" s="10" t="s">
        <v>112</v>
      </c>
      <c r="BJ7" s="26" t="s">
        <v>134</v>
      </c>
      <c r="BK7" s="10" t="s">
        <v>93</v>
      </c>
      <c r="BL7" s="10" t="s">
        <v>113</v>
      </c>
      <c r="BM7" s="26" t="s">
        <v>134</v>
      </c>
      <c r="BN7" s="10" t="s">
        <v>93</v>
      </c>
      <c r="BO7" s="10" t="s">
        <v>91</v>
      </c>
      <c r="BP7" s="26" t="s">
        <v>134</v>
      </c>
      <c r="BQ7" s="10" t="s">
        <v>93</v>
      </c>
      <c r="BR7" s="10" t="s">
        <v>91</v>
      </c>
      <c r="BS7" s="26" t="s">
        <v>134</v>
      </c>
      <c r="BT7" s="23" t="s">
        <v>93</v>
      </c>
    </row>
    <row r="8" spans="1:72" s="14" customFormat="1" ht="18.75" customHeight="1">
      <c r="A8" s="108"/>
      <c r="B8" s="108"/>
      <c r="C8" s="10" t="s">
        <v>95</v>
      </c>
      <c r="D8" s="10" t="s">
        <v>96</v>
      </c>
      <c r="E8" s="10" t="s">
        <v>19</v>
      </c>
      <c r="F8" s="10" t="s">
        <v>20</v>
      </c>
      <c r="G8" s="26" t="s">
        <v>19</v>
      </c>
      <c r="H8" s="26" t="s">
        <v>20</v>
      </c>
      <c r="I8" s="10" t="s">
        <v>19</v>
      </c>
      <c r="J8" s="10" t="s">
        <v>20</v>
      </c>
      <c r="K8" s="10" t="s">
        <v>19</v>
      </c>
      <c r="L8" s="10" t="s">
        <v>20</v>
      </c>
      <c r="M8" s="26" t="s">
        <v>19</v>
      </c>
      <c r="N8" s="26" t="s">
        <v>20</v>
      </c>
      <c r="O8" s="10" t="s">
        <v>19</v>
      </c>
      <c r="P8" s="10" t="s">
        <v>20</v>
      </c>
      <c r="Q8" s="10" t="s">
        <v>19</v>
      </c>
      <c r="R8" s="10" t="s">
        <v>20</v>
      </c>
      <c r="S8" s="26" t="s">
        <v>19</v>
      </c>
      <c r="T8" s="26" t="s">
        <v>20</v>
      </c>
      <c r="U8" s="10" t="s">
        <v>19</v>
      </c>
      <c r="V8" s="10" t="s">
        <v>20</v>
      </c>
      <c r="W8" s="10" t="s">
        <v>19</v>
      </c>
      <c r="X8" s="10" t="s">
        <v>20</v>
      </c>
      <c r="Y8" s="26" t="s">
        <v>19</v>
      </c>
      <c r="Z8" s="26" t="s">
        <v>20</v>
      </c>
      <c r="AA8" s="10" t="s">
        <v>19</v>
      </c>
      <c r="AB8" s="10" t="s">
        <v>20</v>
      </c>
      <c r="AC8" s="10" t="s">
        <v>19</v>
      </c>
      <c r="AD8" s="10" t="s">
        <v>20</v>
      </c>
      <c r="AE8" s="26" t="s">
        <v>19</v>
      </c>
      <c r="AF8" s="26" t="s">
        <v>20</v>
      </c>
      <c r="AG8" s="10" t="s">
        <v>19</v>
      </c>
      <c r="AH8" s="10" t="s">
        <v>20</v>
      </c>
      <c r="AI8" s="10" t="s">
        <v>19</v>
      </c>
      <c r="AJ8" s="10" t="s">
        <v>20</v>
      </c>
      <c r="AK8" s="26" t="s">
        <v>19</v>
      </c>
      <c r="AL8" s="26" t="s">
        <v>20</v>
      </c>
      <c r="AM8" s="10" t="s">
        <v>19</v>
      </c>
      <c r="AN8" s="10" t="s">
        <v>20</v>
      </c>
      <c r="AO8" s="10" t="s">
        <v>19</v>
      </c>
      <c r="AP8" s="10" t="s">
        <v>20</v>
      </c>
      <c r="AQ8" s="26" t="s">
        <v>19</v>
      </c>
      <c r="AR8" s="26" t="s">
        <v>20</v>
      </c>
      <c r="AS8" s="10" t="s">
        <v>19</v>
      </c>
      <c r="AT8" s="10" t="s">
        <v>20</v>
      </c>
      <c r="AU8" s="10" t="s">
        <v>19</v>
      </c>
      <c r="AV8" s="10" t="s">
        <v>20</v>
      </c>
      <c r="AW8" s="26" t="s">
        <v>19</v>
      </c>
      <c r="AX8" s="26" t="s">
        <v>20</v>
      </c>
      <c r="AY8" s="10" t="s">
        <v>19</v>
      </c>
      <c r="AZ8" s="10" t="s">
        <v>20</v>
      </c>
      <c r="BA8" s="10" t="s">
        <v>19</v>
      </c>
      <c r="BB8" s="10" t="s">
        <v>20</v>
      </c>
      <c r="BC8" s="26" t="s">
        <v>19</v>
      </c>
      <c r="BD8" s="26" t="s">
        <v>20</v>
      </c>
      <c r="BE8" s="10" t="s">
        <v>19</v>
      </c>
      <c r="BF8" s="10" t="s">
        <v>20</v>
      </c>
      <c r="BG8" s="10" t="s">
        <v>19</v>
      </c>
      <c r="BH8" s="10" t="s">
        <v>20</v>
      </c>
      <c r="BI8" s="108" t="s">
        <v>19</v>
      </c>
      <c r="BJ8" s="108"/>
      <c r="BK8" s="108"/>
      <c r="BL8" s="108" t="s">
        <v>20</v>
      </c>
      <c r="BM8" s="108"/>
      <c r="BN8" s="108"/>
      <c r="BO8" s="108" t="s">
        <v>20</v>
      </c>
      <c r="BP8" s="108"/>
      <c r="BQ8" s="108"/>
      <c r="BR8" s="108" t="s">
        <v>20</v>
      </c>
      <c r="BS8" s="108"/>
      <c r="BT8" s="108"/>
    </row>
    <row r="9" spans="1:72" s="1" customFormat="1" ht="15">
      <c r="A9" s="12" t="s">
        <v>6</v>
      </c>
      <c r="B9" s="13" t="s">
        <v>66</v>
      </c>
      <c r="C9" s="12"/>
      <c r="D9" s="12"/>
      <c r="E9" s="17"/>
      <c r="F9" s="17"/>
      <c r="G9" s="27"/>
      <c r="H9" s="27"/>
      <c r="I9" s="17"/>
      <c r="J9" s="17"/>
      <c r="K9" s="17"/>
      <c r="L9" s="17"/>
      <c r="M9" s="27"/>
      <c r="N9" s="27"/>
      <c r="O9" s="17"/>
      <c r="P9" s="17"/>
      <c r="Q9" s="17"/>
      <c r="R9" s="17"/>
      <c r="S9" s="27"/>
      <c r="T9" s="27"/>
      <c r="U9" s="17"/>
      <c r="V9" s="17"/>
      <c r="W9" s="17"/>
      <c r="X9" s="17"/>
      <c r="Y9" s="27"/>
      <c r="Z9" s="27"/>
      <c r="AA9" s="17"/>
      <c r="AB9" s="17"/>
      <c r="AC9" s="17"/>
      <c r="AD9" s="17"/>
      <c r="AE9" s="27"/>
      <c r="AF9" s="27"/>
      <c r="AG9" s="17"/>
      <c r="AH9" s="17"/>
      <c r="AI9" s="17"/>
      <c r="AJ9" s="17"/>
      <c r="AK9" s="27"/>
      <c r="AL9" s="27"/>
      <c r="AM9" s="17"/>
      <c r="AN9" s="17"/>
      <c r="AO9" s="17"/>
      <c r="AP9" s="17"/>
      <c r="AQ9" s="27"/>
      <c r="AR9" s="27"/>
      <c r="AS9" s="17"/>
      <c r="AT9" s="17"/>
      <c r="AU9" s="17"/>
      <c r="AV9" s="17"/>
      <c r="AW9" s="27"/>
      <c r="AX9" s="27"/>
      <c r="AY9" s="17"/>
      <c r="AZ9" s="17"/>
      <c r="BA9" s="17"/>
      <c r="BB9" s="17"/>
      <c r="BC9" s="27"/>
      <c r="BD9" s="27"/>
      <c r="BE9" s="17"/>
      <c r="BF9" s="17"/>
      <c r="BG9" s="17"/>
      <c r="BH9" s="17"/>
      <c r="BI9" s="17"/>
      <c r="BJ9" s="27"/>
      <c r="BK9" s="17"/>
      <c r="BL9" s="17"/>
      <c r="BM9" s="27"/>
      <c r="BN9" s="17"/>
      <c r="BO9" s="17"/>
      <c r="BP9" s="27"/>
      <c r="BQ9" s="17"/>
      <c r="BR9" s="17"/>
      <c r="BS9" s="33"/>
      <c r="BT9" s="12"/>
    </row>
    <row r="10" spans="1:72" ht="15">
      <c r="A10" s="9" t="s">
        <v>7</v>
      </c>
      <c r="B10" s="6" t="s">
        <v>125</v>
      </c>
      <c r="C10" s="9">
        <v>7</v>
      </c>
      <c r="D10" s="11">
        <v>44210</v>
      </c>
      <c r="E10" s="18">
        <v>69186</v>
      </c>
      <c r="F10" s="18">
        <v>69379.8</v>
      </c>
      <c r="G10" s="28">
        <v>69186</v>
      </c>
      <c r="H10" s="28">
        <v>69379.8</v>
      </c>
      <c r="I10" s="18">
        <f>G10-E10</f>
        <v>0</v>
      </c>
      <c r="J10" s="18">
        <f>H10-F10</f>
        <v>0</v>
      </c>
      <c r="K10" s="18">
        <v>42714.9</v>
      </c>
      <c r="L10" s="18">
        <v>48372.2</v>
      </c>
      <c r="M10" s="28">
        <v>42714.9</v>
      </c>
      <c r="N10" s="28">
        <v>48372.2</v>
      </c>
      <c r="O10" s="18">
        <f>M10-K10</f>
        <v>0</v>
      </c>
      <c r="P10" s="18">
        <f>N10-L10</f>
        <v>0</v>
      </c>
      <c r="Q10" s="18">
        <v>26471.1</v>
      </c>
      <c r="R10" s="18">
        <v>21007.6</v>
      </c>
      <c r="S10" s="28">
        <v>26471.1</v>
      </c>
      <c r="T10" s="28">
        <v>21007.6</v>
      </c>
      <c r="U10" s="18">
        <f>S10-Q10</f>
        <v>0</v>
      </c>
      <c r="V10" s="18">
        <f>T10-R10</f>
        <v>0</v>
      </c>
      <c r="W10" s="18">
        <v>66858.6</v>
      </c>
      <c r="X10" s="18">
        <v>56740.1</v>
      </c>
      <c r="Y10" s="28">
        <v>66858.6</v>
      </c>
      <c r="Z10" s="28">
        <v>56740.1</v>
      </c>
      <c r="AA10" s="18">
        <f>Y10-W10</f>
        <v>0</v>
      </c>
      <c r="AB10" s="18">
        <f>Z10-X10</f>
        <v>0</v>
      </c>
      <c r="AC10" s="18">
        <v>0</v>
      </c>
      <c r="AD10" s="18">
        <v>0</v>
      </c>
      <c r="AE10" s="28">
        <v>0</v>
      </c>
      <c r="AF10" s="28">
        <v>0</v>
      </c>
      <c r="AG10" s="18">
        <f>AE10-AC10</f>
        <v>0</v>
      </c>
      <c r="AH10" s="18">
        <f>AF10-AD10</f>
        <v>0</v>
      </c>
      <c r="AI10" s="18">
        <v>300.9</v>
      </c>
      <c r="AJ10" s="18">
        <v>276.3</v>
      </c>
      <c r="AK10" s="28">
        <v>300.9</v>
      </c>
      <c r="AL10" s="28">
        <v>276.3</v>
      </c>
      <c r="AM10" s="18">
        <f>AK10-AI10</f>
        <v>0</v>
      </c>
      <c r="AN10" s="18">
        <f>AL10-AJ10</f>
        <v>0</v>
      </c>
      <c r="AO10" s="18">
        <v>2327.4</v>
      </c>
      <c r="AP10" s="18">
        <v>12639.6</v>
      </c>
      <c r="AQ10" s="28">
        <v>2327.4</v>
      </c>
      <c r="AR10" s="28">
        <v>12639.6</v>
      </c>
      <c r="AS10" s="18">
        <f>AQ10-AO10</f>
        <v>0</v>
      </c>
      <c r="AT10" s="18">
        <f>AR10-AP10</f>
        <v>0</v>
      </c>
      <c r="AU10" s="18">
        <v>0</v>
      </c>
      <c r="AV10" s="18">
        <v>0</v>
      </c>
      <c r="AW10" s="28">
        <v>0</v>
      </c>
      <c r="AX10" s="28">
        <v>0</v>
      </c>
      <c r="AY10" s="18">
        <f>AW10-AU10</f>
        <v>0</v>
      </c>
      <c r="AZ10" s="18">
        <f>AX10-AV10</f>
        <v>0</v>
      </c>
      <c r="BA10" s="18">
        <v>-2327.4</v>
      </c>
      <c r="BB10" s="18">
        <v>-12639.6</v>
      </c>
      <c r="BC10" s="28">
        <v>-2327.4</v>
      </c>
      <c r="BD10" s="28">
        <v>-12639.6</v>
      </c>
      <c r="BE10" s="18">
        <f>BC10-BA10</f>
        <v>0</v>
      </c>
      <c r="BF10" s="18">
        <f>BD10-BB10</f>
        <v>0</v>
      </c>
      <c r="BG10" s="18">
        <v>0</v>
      </c>
      <c r="BH10" s="18">
        <v>0</v>
      </c>
      <c r="BI10" s="18">
        <v>0</v>
      </c>
      <c r="BJ10" s="28">
        <v>0</v>
      </c>
      <c r="BK10" s="18">
        <f>BJ10-BI10</f>
        <v>0</v>
      </c>
      <c r="BL10" s="18">
        <v>0</v>
      </c>
      <c r="BM10" s="28">
        <v>0</v>
      </c>
      <c r="BN10" s="18">
        <f>BM10-BL10</f>
        <v>0</v>
      </c>
      <c r="BO10" s="18">
        <v>0</v>
      </c>
      <c r="BP10" s="28">
        <v>0</v>
      </c>
      <c r="BQ10" s="18">
        <f>BP10-BO10</f>
        <v>0</v>
      </c>
      <c r="BR10" s="18">
        <v>0</v>
      </c>
      <c r="BS10" s="34">
        <v>0</v>
      </c>
      <c r="BT10" s="18">
        <f>BS10-BR10</f>
        <v>0</v>
      </c>
    </row>
    <row r="11" spans="1:72" s="1" customFormat="1" ht="15">
      <c r="A11" s="12" t="s">
        <v>8</v>
      </c>
      <c r="B11" s="13" t="s">
        <v>67</v>
      </c>
      <c r="C11" s="12"/>
      <c r="D11" s="12"/>
      <c r="E11" s="17"/>
      <c r="F11" s="17"/>
      <c r="G11" s="27"/>
      <c r="H11" s="27"/>
      <c r="I11" s="17"/>
      <c r="J11" s="17"/>
      <c r="K11" s="17"/>
      <c r="L11" s="17"/>
      <c r="M11" s="27"/>
      <c r="N11" s="27"/>
      <c r="O11" s="17"/>
      <c r="P11" s="17"/>
      <c r="Q11" s="17"/>
      <c r="R11" s="17"/>
      <c r="S11" s="27"/>
      <c r="T11" s="27"/>
      <c r="U11" s="17"/>
      <c r="V11" s="17"/>
      <c r="W11" s="17"/>
      <c r="X11" s="17"/>
      <c r="Y11" s="27"/>
      <c r="Z11" s="27"/>
      <c r="AA11" s="17"/>
      <c r="AB11" s="17"/>
      <c r="AC11" s="17"/>
      <c r="AD11" s="17"/>
      <c r="AE11" s="27"/>
      <c r="AF11" s="27"/>
      <c r="AG11" s="17"/>
      <c r="AH11" s="17"/>
      <c r="AI11" s="17"/>
      <c r="AJ11" s="17"/>
      <c r="AK11" s="27"/>
      <c r="AL11" s="27"/>
      <c r="AM11" s="17"/>
      <c r="AN11" s="17"/>
      <c r="AO11" s="17"/>
      <c r="AP11" s="17"/>
      <c r="AQ11" s="27"/>
      <c r="AR11" s="27"/>
      <c r="AS11" s="17"/>
      <c r="AT11" s="17"/>
      <c r="AU11" s="17"/>
      <c r="AV11" s="17"/>
      <c r="AW11" s="27"/>
      <c r="AX11" s="27"/>
      <c r="AY11" s="17"/>
      <c r="AZ11" s="17"/>
      <c r="BA11" s="17"/>
      <c r="BB11" s="17"/>
      <c r="BC11" s="27"/>
      <c r="BD11" s="27"/>
      <c r="BE11" s="17"/>
      <c r="BF11" s="17"/>
      <c r="BG11" s="17"/>
      <c r="BH11" s="17"/>
      <c r="BI11" s="17"/>
      <c r="BJ11" s="27"/>
      <c r="BK11" s="17"/>
      <c r="BL11" s="17"/>
      <c r="BM11" s="27"/>
      <c r="BN11" s="17"/>
      <c r="BO11" s="17"/>
      <c r="BP11" s="27"/>
      <c r="BQ11" s="17"/>
      <c r="BR11" s="17"/>
      <c r="BS11" s="35"/>
      <c r="BT11" s="12"/>
    </row>
    <row r="12" spans="1:73" ht="15">
      <c r="A12" s="62" t="s">
        <v>9</v>
      </c>
      <c r="B12" s="6" t="s">
        <v>122</v>
      </c>
      <c r="C12" s="9">
        <v>2</v>
      </c>
      <c r="D12" s="11">
        <v>44210</v>
      </c>
      <c r="E12" s="18">
        <v>107717.2</v>
      </c>
      <c r="F12" s="18">
        <v>100631.7</v>
      </c>
      <c r="G12" s="28">
        <v>107717.2</v>
      </c>
      <c r="H12" s="28">
        <v>100631.7</v>
      </c>
      <c r="I12" s="18">
        <f>G12-E12</f>
        <v>0</v>
      </c>
      <c r="J12" s="18">
        <f>H12-F12</f>
        <v>0</v>
      </c>
      <c r="K12" s="18">
        <v>84362.6</v>
      </c>
      <c r="L12" s="18">
        <v>77833</v>
      </c>
      <c r="M12" s="28">
        <v>84362.6</v>
      </c>
      <c r="N12" s="28">
        <v>77833</v>
      </c>
      <c r="O12" s="18">
        <f>M12-K12</f>
        <v>0</v>
      </c>
      <c r="P12" s="18">
        <f>N12-L12</f>
        <v>0</v>
      </c>
      <c r="Q12" s="18">
        <v>23354.6</v>
      </c>
      <c r="R12" s="18">
        <v>22798.7</v>
      </c>
      <c r="S12" s="28">
        <v>23354.6</v>
      </c>
      <c r="T12" s="28">
        <v>22798.7</v>
      </c>
      <c r="U12" s="18">
        <f>S12-Q12</f>
        <v>0</v>
      </c>
      <c r="V12" s="18">
        <f>T12-R12</f>
        <v>0</v>
      </c>
      <c r="W12" s="18">
        <v>111117.4</v>
      </c>
      <c r="X12" s="18">
        <v>99972.2</v>
      </c>
      <c r="Y12" s="28">
        <v>111117.4</v>
      </c>
      <c r="Z12" s="28">
        <v>99972.2</v>
      </c>
      <c r="AA12" s="18">
        <f>Y12-W12</f>
        <v>0</v>
      </c>
      <c r="AB12" s="18">
        <f>Z12-X12</f>
        <v>0</v>
      </c>
      <c r="AC12" s="18">
        <v>2100</v>
      </c>
      <c r="AD12" s="18">
        <v>815.4</v>
      </c>
      <c r="AE12" s="28">
        <v>2100</v>
      </c>
      <c r="AF12" s="28">
        <v>815.4</v>
      </c>
      <c r="AG12" s="18">
        <f>AE12-AC12</f>
        <v>0</v>
      </c>
      <c r="AH12" s="18">
        <f>AF12-AD12</f>
        <v>0</v>
      </c>
      <c r="AI12" s="18">
        <v>598.2</v>
      </c>
      <c r="AJ12" s="18">
        <v>598.2</v>
      </c>
      <c r="AK12" s="28">
        <v>598.2</v>
      </c>
      <c r="AL12" s="28">
        <v>598.2</v>
      </c>
      <c r="AM12" s="18">
        <f>AK12-AI12</f>
        <v>0</v>
      </c>
      <c r="AN12" s="18">
        <f>AL12-AJ12</f>
        <v>0</v>
      </c>
      <c r="AO12" s="18">
        <v>-3400.2</v>
      </c>
      <c r="AP12" s="18">
        <v>659.5</v>
      </c>
      <c r="AQ12" s="28">
        <v>-3400.2</v>
      </c>
      <c r="AR12" s="28">
        <v>659.5</v>
      </c>
      <c r="AS12" s="18">
        <f>AQ12-AO12</f>
        <v>0</v>
      </c>
      <c r="AT12" s="18">
        <f>AR12-AP12</f>
        <v>0</v>
      </c>
      <c r="AU12" s="18">
        <v>-1851.1</v>
      </c>
      <c r="AV12" s="18">
        <v>-1851.1</v>
      </c>
      <c r="AW12" s="28">
        <v>0</v>
      </c>
      <c r="AX12" s="28">
        <v>0</v>
      </c>
      <c r="AY12" s="18">
        <f>AW12-AU12</f>
        <v>1851.1</v>
      </c>
      <c r="AZ12" s="18">
        <f>AX12-AV12</f>
        <v>1851.1</v>
      </c>
      <c r="BA12" s="18">
        <v>5251.5</v>
      </c>
      <c r="BB12" s="18">
        <v>1191.7</v>
      </c>
      <c r="BC12" s="28">
        <v>5251.5</v>
      </c>
      <c r="BD12" s="28">
        <v>1191.7</v>
      </c>
      <c r="BE12" s="18">
        <f>BC12-BA12</f>
        <v>0</v>
      </c>
      <c r="BF12" s="18">
        <f>BD12-BB12</f>
        <v>0</v>
      </c>
      <c r="BG12" s="18">
        <v>0</v>
      </c>
      <c r="BH12" s="18">
        <v>0</v>
      </c>
      <c r="BI12" s="18">
        <v>5000</v>
      </c>
      <c r="BJ12" s="28">
        <v>4748</v>
      </c>
      <c r="BK12" s="18">
        <f>BJ12-BI12</f>
        <v>-252</v>
      </c>
      <c r="BL12" s="18">
        <v>4748.8</v>
      </c>
      <c r="BM12" s="28">
        <v>4748.8</v>
      </c>
      <c r="BN12" s="18">
        <f>BM12-BL12</f>
        <v>0</v>
      </c>
      <c r="BO12" s="18">
        <v>0</v>
      </c>
      <c r="BP12" s="28">
        <v>0</v>
      </c>
      <c r="BQ12" s="18">
        <f>BP12-BO12</f>
        <v>0</v>
      </c>
      <c r="BR12" s="18">
        <v>0</v>
      </c>
      <c r="BS12" s="34">
        <v>0</v>
      </c>
      <c r="BT12" s="18">
        <f>BS12-BR12</f>
        <v>0</v>
      </c>
      <c r="BU12">
        <f>IF('Таблица 1'!BJ12&gt;0,'Таблица 1'!BJ12)</f>
        <v>4748</v>
      </c>
    </row>
    <row r="13" spans="1:72" ht="15">
      <c r="A13" s="62" t="s">
        <v>10</v>
      </c>
      <c r="B13" s="6" t="s">
        <v>123</v>
      </c>
      <c r="C13" s="9">
        <v>3</v>
      </c>
      <c r="D13" s="42">
        <v>44210</v>
      </c>
      <c r="E13" s="18">
        <v>59567.1</v>
      </c>
      <c r="F13" s="18">
        <v>64936.1</v>
      </c>
      <c r="G13" s="28">
        <v>59567.1</v>
      </c>
      <c r="H13" s="28">
        <v>64936.1</v>
      </c>
      <c r="I13" s="18">
        <f>G13-E13</f>
        <v>0</v>
      </c>
      <c r="J13" s="18">
        <f>H13-F13</f>
        <v>0</v>
      </c>
      <c r="K13" s="18">
        <v>31720.6</v>
      </c>
      <c r="L13" s="18">
        <v>37748.8</v>
      </c>
      <c r="M13" s="28">
        <v>31720.6</v>
      </c>
      <c r="N13" s="28">
        <v>37748.8</v>
      </c>
      <c r="O13" s="18">
        <f>M13-K13</f>
        <v>0</v>
      </c>
      <c r="P13" s="18">
        <f>N13-L13</f>
        <v>0</v>
      </c>
      <c r="Q13" s="18">
        <v>27846.5</v>
      </c>
      <c r="R13" s="18">
        <v>27187.3</v>
      </c>
      <c r="S13" s="28">
        <v>27846.5</v>
      </c>
      <c r="T13" s="28">
        <v>27187.3</v>
      </c>
      <c r="U13" s="18">
        <f>S13-Q13</f>
        <v>0</v>
      </c>
      <c r="V13" s="18">
        <f>T13-R13</f>
        <v>0</v>
      </c>
      <c r="W13" s="18">
        <v>70324.2</v>
      </c>
      <c r="X13" s="18">
        <v>66164.6</v>
      </c>
      <c r="Y13" s="28">
        <v>70324.2</v>
      </c>
      <c r="Z13" s="28">
        <v>66164.6</v>
      </c>
      <c r="AA13" s="18">
        <f>Y13-W13</f>
        <v>0</v>
      </c>
      <c r="AB13" s="18">
        <f>Z13-X13</f>
        <v>0</v>
      </c>
      <c r="AC13" s="18">
        <v>0</v>
      </c>
      <c r="AD13" s="18">
        <v>0</v>
      </c>
      <c r="AE13" s="28">
        <v>0</v>
      </c>
      <c r="AF13" s="28">
        <v>0</v>
      </c>
      <c r="AG13" s="18">
        <f>AE13-AC13</f>
        <v>0</v>
      </c>
      <c r="AH13" s="18">
        <f>AF13-AD13</f>
        <v>0</v>
      </c>
      <c r="AI13" s="18">
        <v>300.9</v>
      </c>
      <c r="AJ13" s="18">
        <v>300.9</v>
      </c>
      <c r="AK13" s="28">
        <v>300.9</v>
      </c>
      <c r="AL13" s="28">
        <v>300.9</v>
      </c>
      <c r="AM13" s="18">
        <f>AK13-AI13</f>
        <v>0</v>
      </c>
      <c r="AN13" s="18">
        <f>AL13-AJ13</f>
        <v>0</v>
      </c>
      <c r="AO13" s="18">
        <v>-10757.1</v>
      </c>
      <c r="AP13" s="18">
        <v>-1228.5</v>
      </c>
      <c r="AQ13" s="28">
        <v>-10757.1</v>
      </c>
      <c r="AR13" s="28">
        <v>-1228.5</v>
      </c>
      <c r="AS13" s="18">
        <f>AQ13-AO13</f>
        <v>0</v>
      </c>
      <c r="AT13" s="18">
        <f>AR13-AP13</f>
        <v>0</v>
      </c>
      <c r="AU13" s="18">
        <v>0</v>
      </c>
      <c r="AV13" s="18">
        <v>0</v>
      </c>
      <c r="AW13" s="28">
        <v>0</v>
      </c>
      <c r="AX13" s="28">
        <v>0</v>
      </c>
      <c r="AY13" s="18">
        <v>0</v>
      </c>
      <c r="AZ13" s="18">
        <f>AX13-AV13</f>
        <v>0</v>
      </c>
      <c r="BA13" s="18">
        <v>10757.1</v>
      </c>
      <c r="BB13" s="18">
        <v>1228.5</v>
      </c>
      <c r="BC13" s="28">
        <v>10757.1</v>
      </c>
      <c r="BD13" s="28">
        <v>1228.5</v>
      </c>
      <c r="BE13" s="18">
        <f>BC13-BA13</f>
        <v>0</v>
      </c>
      <c r="BF13" s="18">
        <f>BD13-BB13</f>
        <v>0</v>
      </c>
      <c r="BG13" s="18">
        <v>0</v>
      </c>
      <c r="BH13" s="18">
        <v>0</v>
      </c>
      <c r="BI13" s="18">
        <v>0</v>
      </c>
      <c r="BJ13" s="28">
        <v>0</v>
      </c>
      <c r="BK13" s="18">
        <f>BJ13-BI13</f>
        <v>0</v>
      </c>
      <c r="BL13" s="18">
        <v>0</v>
      </c>
      <c r="BM13" s="28">
        <v>0</v>
      </c>
      <c r="BN13" s="18">
        <f>BM13-BL13</f>
        <v>0</v>
      </c>
      <c r="BO13" s="18">
        <v>0</v>
      </c>
      <c r="BP13" s="28">
        <v>0</v>
      </c>
      <c r="BQ13" s="18">
        <f>BP13-BO13</f>
        <v>0</v>
      </c>
      <c r="BR13" s="18">
        <v>0</v>
      </c>
      <c r="BS13" s="34">
        <v>0</v>
      </c>
      <c r="BT13" s="18">
        <f>BS13-BR13</f>
        <v>0</v>
      </c>
    </row>
    <row r="14" spans="1:72" ht="15">
      <c r="A14" s="62" t="s">
        <v>240</v>
      </c>
      <c r="B14" s="6" t="s">
        <v>126</v>
      </c>
      <c r="C14" s="90">
        <v>1</v>
      </c>
      <c r="D14" s="91">
        <v>44210</v>
      </c>
      <c r="E14" s="18">
        <v>38726</v>
      </c>
      <c r="F14" s="18">
        <v>38227.2</v>
      </c>
      <c r="G14" s="28">
        <v>38726</v>
      </c>
      <c r="H14" s="28">
        <v>38227.2</v>
      </c>
      <c r="I14" s="18">
        <f>G14-E14</f>
        <v>0</v>
      </c>
      <c r="J14" s="18">
        <f>H14-F14</f>
        <v>0</v>
      </c>
      <c r="K14" s="18">
        <v>24046.1</v>
      </c>
      <c r="L14" s="18">
        <v>23653.4</v>
      </c>
      <c r="M14" s="28">
        <v>24046.1</v>
      </c>
      <c r="N14" s="28">
        <v>23653.4</v>
      </c>
      <c r="O14" s="18">
        <f>M14-K14</f>
        <v>0</v>
      </c>
      <c r="P14" s="18">
        <f>N14-L14</f>
        <v>0</v>
      </c>
      <c r="Q14" s="18">
        <v>14679.9</v>
      </c>
      <c r="R14" s="18">
        <v>14573.8</v>
      </c>
      <c r="S14" s="28">
        <v>14679.9</v>
      </c>
      <c r="T14" s="28">
        <v>14573.8</v>
      </c>
      <c r="U14" s="18">
        <f>S14-Q14</f>
        <v>0</v>
      </c>
      <c r="V14" s="18">
        <f>T14-R14</f>
        <v>0</v>
      </c>
      <c r="W14" s="18">
        <v>45156.5</v>
      </c>
      <c r="X14" s="18">
        <v>34933</v>
      </c>
      <c r="Y14" s="28">
        <v>45156.5</v>
      </c>
      <c r="Z14" s="28">
        <v>34933</v>
      </c>
      <c r="AA14" s="18">
        <f>Y14-W14</f>
        <v>0</v>
      </c>
      <c r="AB14" s="18">
        <f>Z14-X14</f>
        <v>0</v>
      </c>
      <c r="AC14" s="18">
        <v>0</v>
      </c>
      <c r="AD14" s="18">
        <v>0</v>
      </c>
      <c r="AE14" s="28">
        <v>0</v>
      </c>
      <c r="AF14" s="28">
        <v>0</v>
      </c>
      <c r="AG14" s="18">
        <f>AE14-AC14</f>
        <v>0</v>
      </c>
      <c r="AH14" s="18">
        <f>AF14-AD14</f>
        <v>0</v>
      </c>
      <c r="AI14" s="18">
        <v>300.9</v>
      </c>
      <c r="AJ14" s="18">
        <v>300.9</v>
      </c>
      <c r="AK14" s="28">
        <v>300.9</v>
      </c>
      <c r="AL14" s="28">
        <v>300.9</v>
      </c>
      <c r="AM14" s="18">
        <f>AK14-AI14</f>
        <v>0</v>
      </c>
      <c r="AN14" s="18">
        <f>AL14-AJ14</f>
        <v>0</v>
      </c>
      <c r="AO14" s="18">
        <v>-6430.4</v>
      </c>
      <c r="AP14" s="18">
        <v>3294.3</v>
      </c>
      <c r="AQ14" s="28">
        <v>-6430.4</v>
      </c>
      <c r="AR14" s="28">
        <v>3294.3</v>
      </c>
      <c r="AS14" s="18">
        <f>AQ14-AO14</f>
        <v>0</v>
      </c>
      <c r="AT14" s="18">
        <f>AR14-AP14</f>
        <v>0</v>
      </c>
      <c r="AU14" s="18">
        <v>0</v>
      </c>
      <c r="AV14" s="18">
        <v>0</v>
      </c>
      <c r="AW14" s="28">
        <v>0</v>
      </c>
      <c r="AX14" s="28">
        <v>0</v>
      </c>
      <c r="AY14" s="18">
        <f>AW14-AU14</f>
        <v>0</v>
      </c>
      <c r="AZ14" s="18">
        <f>AX14-AV14</f>
        <v>0</v>
      </c>
      <c r="BA14" s="18">
        <v>6430.4</v>
      </c>
      <c r="BB14" s="18">
        <v>-3294.3</v>
      </c>
      <c r="BC14" s="28">
        <v>6430.4</v>
      </c>
      <c r="BD14" s="28">
        <v>-3294.3</v>
      </c>
      <c r="BE14" s="18">
        <f>BC14-BA14</f>
        <v>0</v>
      </c>
      <c r="BF14" s="18">
        <f>BD14-BB14</f>
        <v>0</v>
      </c>
      <c r="BG14" s="18">
        <v>0</v>
      </c>
      <c r="BH14" s="18">
        <v>0</v>
      </c>
      <c r="BI14" s="18">
        <v>0</v>
      </c>
      <c r="BJ14" s="28">
        <v>0</v>
      </c>
      <c r="BK14" s="18">
        <f>BJ14-BI14</f>
        <v>0</v>
      </c>
      <c r="BL14" s="18">
        <v>0</v>
      </c>
      <c r="BM14" s="28">
        <v>0</v>
      </c>
      <c r="BN14" s="18">
        <f>BM14-BL14</f>
        <v>0</v>
      </c>
      <c r="BO14" s="18">
        <v>0</v>
      </c>
      <c r="BP14" s="28">
        <v>0</v>
      </c>
      <c r="BQ14" s="18">
        <f>BP14-BO14</f>
        <v>0</v>
      </c>
      <c r="BR14" s="18">
        <v>0</v>
      </c>
      <c r="BS14" s="34">
        <v>0</v>
      </c>
      <c r="BT14" s="18">
        <f>BS14-BR14</f>
        <v>0</v>
      </c>
    </row>
    <row r="15" spans="1:72" ht="15">
      <c r="A15" s="62" t="s">
        <v>241</v>
      </c>
      <c r="B15" s="6" t="s">
        <v>124</v>
      </c>
      <c r="C15" s="90">
        <v>9</v>
      </c>
      <c r="D15" s="91">
        <v>44210</v>
      </c>
      <c r="E15" s="18">
        <v>82000.2</v>
      </c>
      <c r="F15" s="18">
        <v>79914.4</v>
      </c>
      <c r="G15" s="28">
        <v>82000.2</v>
      </c>
      <c r="H15" s="28">
        <v>79914.4</v>
      </c>
      <c r="I15" s="18">
        <f>G15-E15</f>
        <v>0</v>
      </c>
      <c r="J15" s="18">
        <f>H15-F15</f>
        <v>0</v>
      </c>
      <c r="K15" s="18">
        <v>45858.3</v>
      </c>
      <c r="L15" s="18">
        <v>43781.7</v>
      </c>
      <c r="M15" s="28">
        <v>45858.3</v>
      </c>
      <c r="N15" s="28">
        <v>43781.7</v>
      </c>
      <c r="O15" s="18">
        <f>M15-K15</f>
        <v>0</v>
      </c>
      <c r="P15" s="18">
        <f>N15-L15</f>
        <v>0</v>
      </c>
      <c r="Q15" s="18">
        <v>36141.9</v>
      </c>
      <c r="R15" s="18">
        <v>36132.7</v>
      </c>
      <c r="S15" s="28">
        <v>36141.9</v>
      </c>
      <c r="T15" s="28">
        <v>36132.7</v>
      </c>
      <c r="U15" s="18">
        <f>S15-Q15</f>
        <v>0</v>
      </c>
      <c r="V15" s="18">
        <f>T15-R15</f>
        <v>0</v>
      </c>
      <c r="W15" s="18">
        <v>87429.8</v>
      </c>
      <c r="X15" s="18">
        <v>84333.5</v>
      </c>
      <c r="Y15" s="28">
        <v>87429.8</v>
      </c>
      <c r="Z15" s="28">
        <v>84333.5</v>
      </c>
      <c r="AA15" s="18">
        <f>Y15-W15</f>
        <v>0</v>
      </c>
      <c r="AB15" s="18">
        <f>Z15-X15</f>
        <v>0</v>
      </c>
      <c r="AC15" s="18">
        <v>0</v>
      </c>
      <c r="AD15" s="18">
        <v>0</v>
      </c>
      <c r="AE15" s="28">
        <v>0</v>
      </c>
      <c r="AF15" s="28">
        <v>0</v>
      </c>
      <c r="AG15" s="18">
        <f>AE15-AC15</f>
        <v>0</v>
      </c>
      <c r="AH15" s="18">
        <f>AF15-AD15</f>
        <v>0</v>
      </c>
      <c r="AI15" s="18">
        <v>300.9</v>
      </c>
      <c r="AJ15" s="18">
        <v>297.4</v>
      </c>
      <c r="AK15" s="28">
        <v>300.9</v>
      </c>
      <c r="AL15" s="28">
        <v>297.4</v>
      </c>
      <c r="AM15" s="18">
        <f>AK15-AI15</f>
        <v>0</v>
      </c>
      <c r="AN15" s="18">
        <f>AL15-AJ15</f>
        <v>0</v>
      </c>
      <c r="AO15" s="18">
        <v>-5429.6</v>
      </c>
      <c r="AP15" s="18">
        <v>-4419.1</v>
      </c>
      <c r="AQ15" s="28">
        <v>-5429.6</v>
      </c>
      <c r="AR15" s="28">
        <v>-4419.1</v>
      </c>
      <c r="AS15" s="18">
        <f>AQ15-AO15</f>
        <v>0</v>
      </c>
      <c r="AT15" s="18">
        <f>AR15-AP15</f>
        <v>0</v>
      </c>
      <c r="AU15" s="18">
        <v>0</v>
      </c>
      <c r="AV15" s="18">
        <v>0</v>
      </c>
      <c r="AW15" s="28">
        <v>0</v>
      </c>
      <c r="AX15" s="28">
        <v>0</v>
      </c>
      <c r="AY15" s="18">
        <f>AW15-AU15</f>
        <v>0</v>
      </c>
      <c r="AZ15" s="18">
        <f>AX15-AV15</f>
        <v>0</v>
      </c>
      <c r="BA15" s="18">
        <v>5429.6</v>
      </c>
      <c r="BB15" s="18">
        <v>4419.1</v>
      </c>
      <c r="BC15" s="28">
        <v>5429.6</v>
      </c>
      <c r="BD15" s="28">
        <v>4419.1</v>
      </c>
      <c r="BE15" s="18">
        <f>BC15-BA15</f>
        <v>0</v>
      </c>
      <c r="BF15" s="18">
        <f>BD15-BB15</f>
        <v>0</v>
      </c>
      <c r="BG15" s="18">
        <v>0</v>
      </c>
      <c r="BH15" s="18">
        <v>0</v>
      </c>
      <c r="BI15" s="18">
        <v>0</v>
      </c>
      <c r="BJ15" s="28">
        <v>0</v>
      </c>
      <c r="BK15" s="18">
        <f>BJ15-BI15</f>
        <v>0</v>
      </c>
      <c r="BL15" s="18">
        <v>0</v>
      </c>
      <c r="BM15" s="28">
        <v>0</v>
      </c>
      <c r="BN15" s="18">
        <f>BM15-BL15</f>
        <v>0</v>
      </c>
      <c r="BO15" s="18">
        <v>0</v>
      </c>
      <c r="BP15" s="28">
        <v>0</v>
      </c>
      <c r="BQ15" s="18">
        <f>BP15-BO15</f>
        <v>0</v>
      </c>
      <c r="BR15" s="18">
        <v>0</v>
      </c>
      <c r="BS15" s="34">
        <v>0</v>
      </c>
      <c r="BT15" s="18">
        <f>BS15-BR15</f>
        <v>0</v>
      </c>
    </row>
    <row r="16" spans="1:72" s="1" customFormat="1" ht="15">
      <c r="A16" s="12" t="s">
        <v>11</v>
      </c>
      <c r="B16" s="13" t="s">
        <v>68</v>
      </c>
      <c r="C16" s="12"/>
      <c r="D16" s="12"/>
      <c r="E16" s="17"/>
      <c r="F16" s="17"/>
      <c r="G16" s="27"/>
      <c r="H16" s="27"/>
      <c r="I16" s="17"/>
      <c r="J16" s="17"/>
      <c r="K16" s="17"/>
      <c r="L16" s="17"/>
      <c r="M16" s="27"/>
      <c r="N16" s="27"/>
      <c r="O16" s="17"/>
      <c r="P16" s="17"/>
      <c r="Q16" s="17"/>
      <c r="R16" s="17"/>
      <c r="S16" s="27"/>
      <c r="T16" s="27"/>
      <c r="U16" s="17"/>
      <c r="V16" s="17"/>
      <c r="W16" s="17"/>
      <c r="X16" s="17"/>
      <c r="Y16" s="27"/>
      <c r="Z16" s="27"/>
      <c r="AA16" s="17"/>
      <c r="AB16" s="17"/>
      <c r="AC16" s="17"/>
      <c r="AD16" s="17"/>
      <c r="AE16" s="27"/>
      <c r="AF16" s="27"/>
      <c r="AG16" s="17"/>
      <c r="AH16" s="17"/>
      <c r="AI16" s="17"/>
      <c r="AJ16" s="17"/>
      <c r="AK16" s="27"/>
      <c r="AL16" s="27"/>
      <c r="AM16" s="17"/>
      <c r="AN16" s="17"/>
      <c r="AO16" s="17"/>
      <c r="AP16" s="17"/>
      <c r="AQ16" s="27"/>
      <c r="AR16" s="27"/>
      <c r="AS16" s="17"/>
      <c r="AT16" s="17"/>
      <c r="AU16" s="17"/>
      <c r="AV16" s="17"/>
      <c r="AW16" s="27"/>
      <c r="AX16" s="27"/>
      <c r="AY16" s="17"/>
      <c r="AZ16" s="17"/>
      <c r="BA16" s="17"/>
      <c r="BB16" s="17"/>
      <c r="BC16" s="27"/>
      <c r="BD16" s="27"/>
      <c r="BE16" s="17"/>
      <c r="BF16" s="17"/>
      <c r="BG16" s="17"/>
      <c r="BH16" s="17"/>
      <c r="BI16" s="17"/>
      <c r="BJ16" s="27"/>
      <c r="BK16" s="17"/>
      <c r="BL16" s="17"/>
      <c r="BM16" s="27"/>
      <c r="BN16" s="17"/>
      <c r="BO16" s="17"/>
      <c r="BP16" s="27"/>
      <c r="BQ16" s="17"/>
      <c r="BR16" s="17"/>
      <c r="BS16" s="35"/>
      <c r="BT16" s="12"/>
    </row>
    <row r="17" spans="1:72" ht="15">
      <c r="A17" s="62" t="s">
        <v>12</v>
      </c>
      <c r="B17" s="6" t="s">
        <v>127</v>
      </c>
      <c r="C17" s="9">
        <v>5</v>
      </c>
      <c r="D17" s="11">
        <v>44210</v>
      </c>
      <c r="E17" s="18">
        <v>29122.6</v>
      </c>
      <c r="F17" s="18">
        <v>29289.8</v>
      </c>
      <c r="G17" s="28">
        <v>29122.6</v>
      </c>
      <c r="H17" s="28">
        <v>29289.8</v>
      </c>
      <c r="I17" s="18">
        <v>0</v>
      </c>
      <c r="J17" s="18">
        <f aca="true" t="shared" si="0" ref="J17:J22">H17-F17</f>
        <v>0</v>
      </c>
      <c r="K17" s="18">
        <v>12536.3</v>
      </c>
      <c r="L17" s="18">
        <v>13134.6</v>
      </c>
      <c r="M17" s="28">
        <v>12536.3</v>
      </c>
      <c r="N17" s="28">
        <v>13134.6</v>
      </c>
      <c r="O17" s="18">
        <f aca="true" t="shared" si="1" ref="O17:O22">M17-K17</f>
        <v>0</v>
      </c>
      <c r="P17" s="18">
        <f aca="true" t="shared" si="2" ref="P17:P22">N17-L17</f>
        <v>0</v>
      </c>
      <c r="Q17" s="18">
        <v>16586.3</v>
      </c>
      <c r="R17" s="18">
        <v>16155.2</v>
      </c>
      <c r="S17" s="28">
        <v>16586.3</v>
      </c>
      <c r="T17" s="28">
        <v>16155.2</v>
      </c>
      <c r="U17" s="18">
        <f aca="true" t="shared" si="3" ref="U17:U22">S17-Q17</f>
        <v>0</v>
      </c>
      <c r="V17" s="18">
        <f aca="true" t="shared" si="4" ref="V17:V22">T17-R17</f>
        <v>0</v>
      </c>
      <c r="W17" s="18">
        <v>30628.4</v>
      </c>
      <c r="X17" s="18">
        <v>28331.2</v>
      </c>
      <c r="Y17" s="28">
        <v>30628.4</v>
      </c>
      <c r="Z17" s="28">
        <v>28331.2</v>
      </c>
      <c r="AA17" s="18">
        <f aca="true" t="shared" si="5" ref="AA17:AA22">Y17-W17</f>
        <v>0</v>
      </c>
      <c r="AB17" s="18">
        <f aca="true" t="shared" si="6" ref="AB17:AB22">Z17-X17</f>
        <v>0</v>
      </c>
      <c r="AC17" s="18">
        <v>0</v>
      </c>
      <c r="AD17" s="18">
        <v>0</v>
      </c>
      <c r="AE17" s="28">
        <v>0</v>
      </c>
      <c r="AF17" s="28">
        <v>0</v>
      </c>
      <c r="AG17" s="18">
        <f aca="true" t="shared" si="7" ref="AG17:AG22">AE17-AC17</f>
        <v>0</v>
      </c>
      <c r="AH17" s="18">
        <f aca="true" t="shared" si="8" ref="AH17:AH22">AF17-AD17</f>
        <v>0</v>
      </c>
      <c r="AI17" s="18">
        <v>156.5</v>
      </c>
      <c r="AJ17" s="18">
        <v>153</v>
      </c>
      <c r="AK17" s="28">
        <v>156.5</v>
      </c>
      <c r="AL17" s="28">
        <v>153</v>
      </c>
      <c r="AM17" s="18">
        <f aca="true" t="shared" si="9" ref="AM17:AM22">AK17-AI17</f>
        <v>0</v>
      </c>
      <c r="AN17" s="18">
        <f aca="true" t="shared" si="10" ref="AN17:AN22">AL17-AJ17</f>
        <v>0</v>
      </c>
      <c r="AO17" s="18">
        <v>-1505.8</v>
      </c>
      <c r="AP17" s="18">
        <v>958.6</v>
      </c>
      <c r="AQ17" s="28">
        <v>-1505.8</v>
      </c>
      <c r="AR17" s="28">
        <v>958.6</v>
      </c>
      <c r="AS17" s="18">
        <f aca="true" t="shared" si="11" ref="AS17:AS22">AQ17-AO17</f>
        <v>0</v>
      </c>
      <c r="AT17" s="18">
        <f aca="true" t="shared" si="12" ref="AT17:AT22">AR17-AP17</f>
        <v>0</v>
      </c>
      <c r="AU17" s="18">
        <v>0</v>
      </c>
      <c r="AV17" s="18">
        <v>0</v>
      </c>
      <c r="AW17" s="28">
        <v>0</v>
      </c>
      <c r="AX17" s="28">
        <v>0</v>
      </c>
      <c r="AY17" s="18">
        <f aca="true" t="shared" si="13" ref="AY17:AY22">AW17-AU17</f>
        <v>0</v>
      </c>
      <c r="AZ17" s="18">
        <f aca="true" t="shared" si="14" ref="AZ17:AZ22">AX17-AV17</f>
        <v>0</v>
      </c>
      <c r="BA17" s="18">
        <v>1505.8</v>
      </c>
      <c r="BB17" s="18">
        <v>-958.6</v>
      </c>
      <c r="BC17" s="28">
        <v>1505.8</v>
      </c>
      <c r="BD17" s="28">
        <v>-958.6</v>
      </c>
      <c r="BE17" s="18">
        <f aca="true" t="shared" si="15" ref="BE17:BE22">BC17-BA17</f>
        <v>0</v>
      </c>
      <c r="BF17" s="18">
        <f aca="true" t="shared" si="16" ref="BF17:BF22">BD17-BB17</f>
        <v>0</v>
      </c>
      <c r="BG17" s="18">
        <v>0</v>
      </c>
      <c r="BH17" s="18">
        <v>0</v>
      </c>
      <c r="BI17" s="18">
        <v>0</v>
      </c>
      <c r="BJ17" s="28">
        <v>0</v>
      </c>
      <c r="BK17" s="18">
        <f aca="true" t="shared" si="17" ref="BK17:BK22">BJ17-BI17</f>
        <v>0</v>
      </c>
      <c r="BL17" s="18">
        <v>0</v>
      </c>
      <c r="BM17" s="28">
        <v>0</v>
      </c>
      <c r="BN17" s="18">
        <f aca="true" t="shared" si="18" ref="BN17:BN22">BM17-BL17</f>
        <v>0</v>
      </c>
      <c r="BO17" s="18">
        <v>0</v>
      </c>
      <c r="BP17" s="28">
        <v>0</v>
      </c>
      <c r="BQ17" s="18">
        <f aca="true" t="shared" si="19" ref="BQ17:BQ22">BP17-BO17</f>
        <v>0</v>
      </c>
      <c r="BR17" s="18">
        <v>0</v>
      </c>
      <c r="BS17" s="34">
        <v>0</v>
      </c>
      <c r="BT17" s="18">
        <f aca="true" t="shared" si="20" ref="BT17:BT22">BS17-BR17</f>
        <v>0</v>
      </c>
    </row>
    <row r="18" spans="1:72" ht="15">
      <c r="A18" s="62" t="s">
        <v>13</v>
      </c>
      <c r="B18" s="6" t="s">
        <v>128</v>
      </c>
      <c r="C18" s="9">
        <v>6</v>
      </c>
      <c r="D18" s="11">
        <v>44210</v>
      </c>
      <c r="E18" s="18">
        <v>42000.2</v>
      </c>
      <c r="F18" s="18">
        <v>42523.9</v>
      </c>
      <c r="G18" s="28">
        <v>42000.2</v>
      </c>
      <c r="H18" s="28">
        <v>42523.9</v>
      </c>
      <c r="I18" s="18">
        <f>G18-E18</f>
        <v>0</v>
      </c>
      <c r="J18" s="18">
        <f t="shared" si="0"/>
        <v>0</v>
      </c>
      <c r="K18" s="18">
        <v>16346.8</v>
      </c>
      <c r="L18" s="18">
        <v>17318.2</v>
      </c>
      <c r="M18" s="28">
        <v>16346.8</v>
      </c>
      <c r="N18" s="28">
        <v>17318.2</v>
      </c>
      <c r="O18" s="18">
        <f t="shared" si="1"/>
        <v>0</v>
      </c>
      <c r="P18" s="18">
        <f t="shared" si="2"/>
        <v>0</v>
      </c>
      <c r="Q18" s="18">
        <v>25653.4</v>
      </c>
      <c r="R18" s="18">
        <v>25205.7</v>
      </c>
      <c r="S18" s="28">
        <v>25653.4</v>
      </c>
      <c r="T18" s="28">
        <v>25205.7</v>
      </c>
      <c r="U18" s="18">
        <f t="shared" si="3"/>
        <v>0</v>
      </c>
      <c r="V18" s="18">
        <f t="shared" si="4"/>
        <v>0</v>
      </c>
      <c r="W18" s="18">
        <v>43132.4</v>
      </c>
      <c r="X18" s="18">
        <v>41034.5</v>
      </c>
      <c r="Y18" s="28">
        <v>43132.4</v>
      </c>
      <c r="Z18" s="28">
        <v>41034.5</v>
      </c>
      <c r="AA18" s="18">
        <f t="shared" si="5"/>
        <v>0</v>
      </c>
      <c r="AB18" s="18">
        <f t="shared" si="6"/>
        <v>0</v>
      </c>
      <c r="AC18" s="18">
        <v>0</v>
      </c>
      <c r="AD18" s="18">
        <v>0</v>
      </c>
      <c r="AE18" s="28">
        <v>0</v>
      </c>
      <c r="AF18" s="28">
        <v>0</v>
      </c>
      <c r="AG18" s="18">
        <f t="shared" si="7"/>
        <v>0</v>
      </c>
      <c r="AH18" s="18">
        <f t="shared" si="8"/>
        <v>0</v>
      </c>
      <c r="AI18" s="18">
        <v>300.9</v>
      </c>
      <c r="AJ18" s="18">
        <v>297.4</v>
      </c>
      <c r="AK18" s="28">
        <v>300.9</v>
      </c>
      <c r="AL18" s="28">
        <v>297.4</v>
      </c>
      <c r="AM18" s="18">
        <f t="shared" si="9"/>
        <v>0</v>
      </c>
      <c r="AN18" s="18">
        <f t="shared" si="10"/>
        <v>0</v>
      </c>
      <c r="AO18" s="18">
        <v>-1132.2</v>
      </c>
      <c r="AP18" s="18">
        <v>1489.5</v>
      </c>
      <c r="AQ18" s="28">
        <v>-1132.2</v>
      </c>
      <c r="AR18" s="28">
        <v>1489.5</v>
      </c>
      <c r="AS18" s="18">
        <f t="shared" si="11"/>
        <v>0</v>
      </c>
      <c r="AT18" s="18">
        <f t="shared" si="12"/>
        <v>0</v>
      </c>
      <c r="AU18" s="18">
        <v>0</v>
      </c>
      <c r="AV18" s="18">
        <v>0</v>
      </c>
      <c r="AW18" s="28">
        <v>0</v>
      </c>
      <c r="AX18" s="28">
        <v>0</v>
      </c>
      <c r="AY18" s="18">
        <f t="shared" si="13"/>
        <v>0</v>
      </c>
      <c r="AZ18" s="18">
        <f t="shared" si="14"/>
        <v>0</v>
      </c>
      <c r="BA18" s="18">
        <v>1132.2</v>
      </c>
      <c r="BB18" s="18">
        <v>-1489.5</v>
      </c>
      <c r="BC18" s="28">
        <v>1132.2</v>
      </c>
      <c r="BD18" s="28">
        <v>-1489.5</v>
      </c>
      <c r="BE18" s="18">
        <f t="shared" si="15"/>
        <v>0</v>
      </c>
      <c r="BF18" s="18">
        <f t="shared" si="16"/>
        <v>0</v>
      </c>
      <c r="BG18" s="18">
        <v>0</v>
      </c>
      <c r="BH18" s="18">
        <v>0</v>
      </c>
      <c r="BI18" s="18">
        <v>0</v>
      </c>
      <c r="BJ18" s="28">
        <v>0</v>
      </c>
      <c r="BK18" s="18">
        <f t="shared" si="17"/>
        <v>0</v>
      </c>
      <c r="BL18" s="18">
        <v>0</v>
      </c>
      <c r="BM18" s="28">
        <v>0</v>
      </c>
      <c r="BN18" s="18">
        <f t="shared" si="18"/>
        <v>0</v>
      </c>
      <c r="BO18" s="18">
        <v>0</v>
      </c>
      <c r="BP18" s="28">
        <v>0</v>
      </c>
      <c r="BQ18" s="18">
        <f t="shared" si="19"/>
        <v>0</v>
      </c>
      <c r="BR18" s="18">
        <v>0</v>
      </c>
      <c r="BS18" s="34">
        <v>0</v>
      </c>
      <c r="BT18" s="18">
        <f t="shared" si="20"/>
        <v>0</v>
      </c>
    </row>
    <row r="19" spans="1:72" ht="15">
      <c r="A19" s="62" t="s">
        <v>14</v>
      </c>
      <c r="B19" s="6" t="s">
        <v>132</v>
      </c>
      <c r="C19" s="9">
        <v>4</v>
      </c>
      <c r="D19" s="11">
        <v>44210</v>
      </c>
      <c r="E19" s="18">
        <v>80036.9</v>
      </c>
      <c r="F19" s="18">
        <v>84390.6</v>
      </c>
      <c r="G19" s="28">
        <v>80036.9</v>
      </c>
      <c r="H19" s="28">
        <v>84390.6</v>
      </c>
      <c r="I19" s="18">
        <f>G19-E19</f>
        <v>0</v>
      </c>
      <c r="J19" s="18">
        <f>H19-F19</f>
        <v>0</v>
      </c>
      <c r="K19" s="18">
        <v>31383.5</v>
      </c>
      <c r="L19" s="18">
        <v>36416.3</v>
      </c>
      <c r="M19" s="28">
        <v>31383.5</v>
      </c>
      <c r="N19" s="28">
        <v>36416.3</v>
      </c>
      <c r="O19" s="18">
        <f>M19-K19</f>
        <v>0</v>
      </c>
      <c r="P19" s="18">
        <f>N19-L19</f>
        <v>0</v>
      </c>
      <c r="Q19" s="18">
        <v>48653.4</v>
      </c>
      <c r="R19" s="18">
        <v>47974.3</v>
      </c>
      <c r="S19" s="28">
        <v>48653.4</v>
      </c>
      <c r="T19" s="28">
        <v>47974.3</v>
      </c>
      <c r="U19" s="18">
        <f>S19-Q19</f>
        <v>0</v>
      </c>
      <c r="V19" s="18">
        <f>T19-R19</f>
        <v>0</v>
      </c>
      <c r="W19" s="18">
        <v>82036.9</v>
      </c>
      <c r="X19" s="18">
        <v>80339.7</v>
      </c>
      <c r="Y19" s="28">
        <v>82036.9</v>
      </c>
      <c r="Z19" s="28">
        <v>80339.7</v>
      </c>
      <c r="AA19" s="18">
        <f>Y19-W19</f>
        <v>0</v>
      </c>
      <c r="AB19" s="18">
        <f>Z19-X19</f>
        <v>0</v>
      </c>
      <c r="AC19" s="18">
        <v>0</v>
      </c>
      <c r="AD19" s="18">
        <v>0</v>
      </c>
      <c r="AE19" s="28">
        <v>0</v>
      </c>
      <c r="AF19" s="28">
        <v>0</v>
      </c>
      <c r="AG19" s="18">
        <f>AE19-AC19</f>
        <v>0</v>
      </c>
      <c r="AH19" s="18">
        <f>AF19-AD19</f>
        <v>0</v>
      </c>
      <c r="AI19" s="18">
        <v>300.9</v>
      </c>
      <c r="AJ19" s="18">
        <v>300.9</v>
      </c>
      <c r="AK19" s="28">
        <v>300.9</v>
      </c>
      <c r="AL19" s="28">
        <v>300.9</v>
      </c>
      <c r="AM19" s="18">
        <f>AK19-AI19</f>
        <v>0</v>
      </c>
      <c r="AN19" s="18">
        <f>AL19-AJ19</f>
        <v>0</v>
      </c>
      <c r="AO19" s="18">
        <v>-2000</v>
      </c>
      <c r="AP19" s="18">
        <v>4050.9</v>
      </c>
      <c r="AQ19" s="28">
        <v>-2000</v>
      </c>
      <c r="AR19" s="28">
        <v>4050.9</v>
      </c>
      <c r="AS19" s="18">
        <f>AQ19-AO19</f>
        <v>0</v>
      </c>
      <c r="AT19" s="18">
        <f>AR19-AP19</f>
        <v>0</v>
      </c>
      <c r="AU19" s="18">
        <v>0</v>
      </c>
      <c r="AV19" s="18">
        <v>0</v>
      </c>
      <c r="AW19" s="28">
        <v>0</v>
      </c>
      <c r="AX19" s="28">
        <v>0</v>
      </c>
      <c r="AY19" s="18">
        <f>AW19-AU19</f>
        <v>0</v>
      </c>
      <c r="AZ19" s="18">
        <f>AX19-AV19</f>
        <v>0</v>
      </c>
      <c r="BA19" s="18">
        <v>2000</v>
      </c>
      <c r="BB19" s="18">
        <v>-4050.9</v>
      </c>
      <c r="BC19" s="28">
        <v>2000</v>
      </c>
      <c r="BD19" s="28">
        <v>-4050.9</v>
      </c>
      <c r="BE19" s="18">
        <f>BC19-BA19</f>
        <v>0</v>
      </c>
      <c r="BF19" s="18">
        <f>BD19-BB19</f>
        <v>0</v>
      </c>
      <c r="BG19" s="18">
        <v>0</v>
      </c>
      <c r="BH19" s="18">
        <v>0</v>
      </c>
      <c r="BI19" s="18">
        <v>0</v>
      </c>
      <c r="BJ19" s="28">
        <v>0</v>
      </c>
      <c r="BK19" s="18">
        <f>BJ19-BI19</f>
        <v>0</v>
      </c>
      <c r="BL19" s="18">
        <v>0</v>
      </c>
      <c r="BM19" s="28">
        <v>0</v>
      </c>
      <c r="BN19" s="18">
        <f>BM19-BL19</f>
        <v>0</v>
      </c>
      <c r="BO19" s="18">
        <v>0</v>
      </c>
      <c r="BP19" s="28">
        <v>0</v>
      </c>
      <c r="BQ19" s="18">
        <f>BP19-BO19</f>
        <v>0</v>
      </c>
      <c r="BR19" s="18">
        <v>0</v>
      </c>
      <c r="BS19" s="34">
        <v>0</v>
      </c>
      <c r="BT19" s="18">
        <f>BS19-BR19</f>
        <v>0</v>
      </c>
    </row>
    <row r="20" spans="1:72" s="1" customFormat="1" ht="15">
      <c r="A20" s="12" t="s">
        <v>129</v>
      </c>
      <c r="B20" s="13" t="s">
        <v>130</v>
      </c>
      <c r="C20" s="12"/>
      <c r="D20" s="12"/>
      <c r="E20" s="17">
        <v>0</v>
      </c>
      <c r="F20" s="17">
        <v>0</v>
      </c>
      <c r="G20" s="27">
        <v>0</v>
      </c>
      <c r="H20" s="27">
        <v>0</v>
      </c>
      <c r="I20" s="17">
        <f>G20-E20</f>
        <v>0</v>
      </c>
      <c r="J20" s="17">
        <f t="shared" si="0"/>
        <v>0</v>
      </c>
      <c r="K20" s="17">
        <v>0</v>
      </c>
      <c r="L20" s="17">
        <v>0</v>
      </c>
      <c r="M20" s="27">
        <v>0</v>
      </c>
      <c r="N20" s="27">
        <v>0</v>
      </c>
      <c r="O20" s="17">
        <f t="shared" si="1"/>
        <v>0</v>
      </c>
      <c r="P20" s="17">
        <f t="shared" si="2"/>
        <v>0</v>
      </c>
      <c r="Q20" s="17">
        <v>0</v>
      </c>
      <c r="R20" s="17">
        <v>0</v>
      </c>
      <c r="S20" s="27">
        <v>0</v>
      </c>
      <c r="T20" s="27">
        <v>0</v>
      </c>
      <c r="U20" s="17">
        <f t="shared" si="3"/>
        <v>0</v>
      </c>
      <c r="V20" s="17">
        <f t="shared" si="4"/>
        <v>0</v>
      </c>
      <c r="W20" s="17">
        <v>0</v>
      </c>
      <c r="X20" s="17">
        <v>0</v>
      </c>
      <c r="Y20" s="27">
        <v>0</v>
      </c>
      <c r="Z20" s="27">
        <v>0</v>
      </c>
      <c r="AA20" s="17">
        <f t="shared" si="5"/>
        <v>0</v>
      </c>
      <c r="AB20" s="17">
        <f t="shared" si="6"/>
        <v>0</v>
      </c>
      <c r="AC20" s="17">
        <v>0</v>
      </c>
      <c r="AD20" s="17">
        <v>0</v>
      </c>
      <c r="AE20" s="27">
        <v>0</v>
      </c>
      <c r="AF20" s="27">
        <v>0</v>
      </c>
      <c r="AG20" s="17">
        <f t="shared" si="7"/>
        <v>0</v>
      </c>
      <c r="AH20" s="17">
        <f t="shared" si="8"/>
        <v>0</v>
      </c>
      <c r="AI20" s="17">
        <v>0</v>
      </c>
      <c r="AJ20" s="17">
        <v>0</v>
      </c>
      <c r="AK20" s="27">
        <v>0</v>
      </c>
      <c r="AL20" s="27">
        <v>0</v>
      </c>
      <c r="AM20" s="17">
        <f t="shared" si="9"/>
        <v>0</v>
      </c>
      <c r="AN20" s="17">
        <f t="shared" si="10"/>
        <v>0</v>
      </c>
      <c r="AO20" s="17">
        <v>0</v>
      </c>
      <c r="AP20" s="17">
        <v>0</v>
      </c>
      <c r="AQ20" s="27">
        <v>0</v>
      </c>
      <c r="AR20" s="27">
        <v>0</v>
      </c>
      <c r="AS20" s="17">
        <f t="shared" si="11"/>
        <v>0</v>
      </c>
      <c r="AT20" s="17">
        <f t="shared" si="12"/>
        <v>0</v>
      </c>
      <c r="AU20" s="17">
        <v>0</v>
      </c>
      <c r="AV20" s="17">
        <v>0</v>
      </c>
      <c r="AW20" s="27">
        <v>0</v>
      </c>
      <c r="AX20" s="27">
        <v>0</v>
      </c>
      <c r="AY20" s="17">
        <f t="shared" si="13"/>
        <v>0</v>
      </c>
      <c r="AZ20" s="17">
        <f t="shared" si="14"/>
        <v>0</v>
      </c>
      <c r="BA20" s="17">
        <v>0</v>
      </c>
      <c r="BB20" s="17">
        <v>0</v>
      </c>
      <c r="BC20" s="27">
        <v>0</v>
      </c>
      <c r="BD20" s="27">
        <v>0</v>
      </c>
      <c r="BE20" s="17">
        <f t="shared" si="15"/>
        <v>0</v>
      </c>
      <c r="BF20" s="17">
        <f t="shared" si="16"/>
        <v>0</v>
      </c>
      <c r="BG20" s="17">
        <v>0</v>
      </c>
      <c r="BH20" s="17">
        <v>0</v>
      </c>
      <c r="BI20" s="17">
        <v>0</v>
      </c>
      <c r="BJ20" s="27">
        <v>0</v>
      </c>
      <c r="BK20" s="17">
        <f t="shared" si="17"/>
        <v>0</v>
      </c>
      <c r="BL20" s="17">
        <v>0</v>
      </c>
      <c r="BM20" s="27">
        <v>0</v>
      </c>
      <c r="BN20" s="17">
        <f t="shared" si="18"/>
        <v>0</v>
      </c>
      <c r="BO20" s="17">
        <v>0</v>
      </c>
      <c r="BP20" s="27">
        <v>0</v>
      </c>
      <c r="BQ20" s="17">
        <f t="shared" si="19"/>
        <v>0</v>
      </c>
      <c r="BR20" s="17">
        <v>0</v>
      </c>
      <c r="BS20" s="35">
        <v>0</v>
      </c>
      <c r="BT20" s="17">
        <f t="shared" si="20"/>
        <v>0</v>
      </c>
    </row>
    <row r="21" spans="1:73" ht="15">
      <c r="A21" s="76" t="s">
        <v>234</v>
      </c>
      <c r="B21" s="6" t="s">
        <v>131</v>
      </c>
      <c r="C21" s="74">
        <v>8</v>
      </c>
      <c r="D21" s="75">
        <v>44210</v>
      </c>
      <c r="E21" s="18">
        <v>46671.8</v>
      </c>
      <c r="F21" s="18">
        <v>45285</v>
      </c>
      <c r="G21" s="28">
        <v>46671.8</v>
      </c>
      <c r="H21" s="28">
        <v>45285</v>
      </c>
      <c r="I21" s="18">
        <f>G21-E21</f>
        <v>0</v>
      </c>
      <c r="J21" s="18">
        <f>H21-F21</f>
        <v>0</v>
      </c>
      <c r="K21" s="18">
        <v>20547.4</v>
      </c>
      <c r="L21" s="18">
        <v>19251.4</v>
      </c>
      <c r="M21" s="28">
        <v>20547.4</v>
      </c>
      <c r="N21" s="28">
        <v>19251.4</v>
      </c>
      <c r="O21" s="18">
        <f>M21-K21</f>
        <v>0</v>
      </c>
      <c r="P21" s="18">
        <f>N21-L21</f>
        <v>0</v>
      </c>
      <c r="Q21" s="18">
        <v>26124.4</v>
      </c>
      <c r="R21" s="18">
        <v>26033.6</v>
      </c>
      <c r="S21" s="28">
        <v>26124.4</v>
      </c>
      <c r="T21" s="28">
        <v>26033.6</v>
      </c>
      <c r="U21" s="18">
        <f>S21-Q21</f>
        <v>0</v>
      </c>
      <c r="V21" s="18">
        <f>T21-R21</f>
        <v>0</v>
      </c>
      <c r="W21" s="18">
        <v>55157.4</v>
      </c>
      <c r="X21" s="18">
        <v>48715.6</v>
      </c>
      <c r="Y21" s="28">
        <v>55157.4</v>
      </c>
      <c r="Z21" s="28">
        <v>48715.6</v>
      </c>
      <c r="AA21" s="18">
        <f>Y21-W21</f>
        <v>0</v>
      </c>
      <c r="AB21" s="18">
        <f>Z21-X21</f>
        <v>0</v>
      </c>
      <c r="AC21" s="18">
        <v>0</v>
      </c>
      <c r="AD21" s="18">
        <v>0</v>
      </c>
      <c r="AE21" s="28">
        <v>0</v>
      </c>
      <c r="AF21" s="28">
        <v>0</v>
      </c>
      <c r="AG21" s="18">
        <f>AE21-AC21</f>
        <v>0</v>
      </c>
      <c r="AH21" s="18">
        <f>AF21-AD21</f>
        <v>0</v>
      </c>
      <c r="AI21" s="18">
        <v>300.9</v>
      </c>
      <c r="AJ21" s="18">
        <v>300.9</v>
      </c>
      <c r="AK21" s="28">
        <v>300.9</v>
      </c>
      <c r="AL21" s="28">
        <v>300.9</v>
      </c>
      <c r="AM21" s="18">
        <f>AK21-AI21</f>
        <v>0</v>
      </c>
      <c r="AN21" s="18">
        <f>AL21-AJ21</f>
        <v>0</v>
      </c>
      <c r="AO21" s="18">
        <v>-8485.6</v>
      </c>
      <c r="AP21" s="18">
        <v>-3430.6</v>
      </c>
      <c r="AQ21" s="28">
        <v>-8485.6</v>
      </c>
      <c r="AR21" s="28">
        <v>-3430.6</v>
      </c>
      <c r="AS21" s="18">
        <f>AQ21-AO21</f>
        <v>0</v>
      </c>
      <c r="AT21" s="18">
        <f>AR21-AP21</f>
        <v>0</v>
      </c>
      <c r="AU21" s="18">
        <v>0</v>
      </c>
      <c r="AV21" s="18">
        <v>0</v>
      </c>
      <c r="AW21" s="28">
        <v>0</v>
      </c>
      <c r="AX21" s="28">
        <v>0</v>
      </c>
      <c r="AY21" s="18">
        <f>AW21-AU21</f>
        <v>0</v>
      </c>
      <c r="AZ21" s="18">
        <f>AX21-AV21</f>
        <v>0</v>
      </c>
      <c r="BA21" s="18">
        <v>8485.6</v>
      </c>
      <c r="BB21" s="18">
        <v>3430.6</v>
      </c>
      <c r="BC21" s="28">
        <v>8485.6</v>
      </c>
      <c r="BD21" s="28">
        <v>3430.6</v>
      </c>
      <c r="BE21" s="18">
        <f>BC21-BA21</f>
        <v>0</v>
      </c>
      <c r="BF21" s="18">
        <f>BD21-BB21</f>
        <v>0</v>
      </c>
      <c r="BG21" s="18">
        <v>0</v>
      </c>
      <c r="BH21" s="18">
        <v>0</v>
      </c>
      <c r="BI21" s="18">
        <v>0</v>
      </c>
      <c r="BJ21" s="28">
        <v>0</v>
      </c>
      <c r="BK21" s="18">
        <f>BJ21-BI21</f>
        <v>0</v>
      </c>
      <c r="BL21" s="18">
        <v>0</v>
      </c>
      <c r="BM21" s="28">
        <v>0</v>
      </c>
      <c r="BN21" s="18">
        <f>BM21-BL21</f>
        <v>0</v>
      </c>
      <c r="BO21" s="18">
        <v>0</v>
      </c>
      <c r="BP21" s="28">
        <v>0</v>
      </c>
      <c r="BQ21" s="18">
        <f>BP21-BO21</f>
        <v>0</v>
      </c>
      <c r="BR21" s="18">
        <v>0</v>
      </c>
      <c r="BS21" s="34">
        <v>0</v>
      </c>
      <c r="BT21" s="18">
        <f>BS21-BR21</f>
        <v>0</v>
      </c>
      <c r="BU21" t="b">
        <f>IF('Таблица 1'!BJ21&gt;0,'Таблица 1'!BJ21)</f>
        <v>0</v>
      </c>
    </row>
    <row r="22" spans="1:72" ht="15">
      <c r="A22" s="9"/>
      <c r="B22" s="6"/>
      <c r="C22" s="9"/>
      <c r="D22" s="11"/>
      <c r="E22" s="18">
        <v>0</v>
      </c>
      <c r="F22" s="18">
        <v>0</v>
      </c>
      <c r="G22" s="28">
        <v>0</v>
      </c>
      <c r="H22" s="28">
        <v>0</v>
      </c>
      <c r="I22" s="18">
        <f>G22-E22</f>
        <v>0</v>
      </c>
      <c r="J22" s="18">
        <f t="shared" si="0"/>
        <v>0</v>
      </c>
      <c r="K22" s="18">
        <v>0</v>
      </c>
      <c r="L22" s="18">
        <v>0</v>
      </c>
      <c r="M22" s="28">
        <v>0</v>
      </c>
      <c r="N22" s="28">
        <v>0</v>
      </c>
      <c r="O22" s="18">
        <f t="shared" si="1"/>
        <v>0</v>
      </c>
      <c r="P22" s="18">
        <f t="shared" si="2"/>
        <v>0</v>
      </c>
      <c r="Q22" s="18">
        <v>0</v>
      </c>
      <c r="R22" s="18">
        <v>0</v>
      </c>
      <c r="S22" s="28">
        <v>0</v>
      </c>
      <c r="T22" s="28">
        <v>0</v>
      </c>
      <c r="U22" s="18">
        <f t="shared" si="3"/>
        <v>0</v>
      </c>
      <c r="V22" s="18">
        <f t="shared" si="4"/>
        <v>0</v>
      </c>
      <c r="W22" s="18">
        <v>0</v>
      </c>
      <c r="X22" s="18">
        <v>0</v>
      </c>
      <c r="Y22" s="28">
        <v>0</v>
      </c>
      <c r="Z22" s="28">
        <v>0</v>
      </c>
      <c r="AA22" s="18">
        <f t="shared" si="5"/>
        <v>0</v>
      </c>
      <c r="AB22" s="18">
        <f t="shared" si="6"/>
        <v>0</v>
      </c>
      <c r="AC22" s="18">
        <v>0</v>
      </c>
      <c r="AD22" s="18">
        <v>0</v>
      </c>
      <c r="AE22" s="28">
        <v>0</v>
      </c>
      <c r="AF22" s="28">
        <v>0</v>
      </c>
      <c r="AG22" s="18">
        <f t="shared" si="7"/>
        <v>0</v>
      </c>
      <c r="AH22" s="18">
        <f t="shared" si="8"/>
        <v>0</v>
      </c>
      <c r="AI22" s="18">
        <v>0</v>
      </c>
      <c r="AJ22" s="18">
        <v>0</v>
      </c>
      <c r="AK22" s="28">
        <v>0</v>
      </c>
      <c r="AL22" s="28">
        <v>0</v>
      </c>
      <c r="AM22" s="18">
        <f t="shared" si="9"/>
        <v>0</v>
      </c>
      <c r="AN22" s="18">
        <f t="shared" si="10"/>
        <v>0</v>
      </c>
      <c r="AO22" s="18">
        <v>0</v>
      </c>
      <c r="AP22" s="18">
        <v>0</v>
      </c>
      <c r="AQ22" s="28">
        <v>0</v>
      </c>
      <c r="AR22" s="28">
        <v>0</v>
      </c>
      <c r="AS22" s="18">
        <f t="shared" si="11"/>
        <v>0</v>
      </c>
      <c r="AT22" s="18">
        <f t="shared" si="12"/>
        <v>0</v>
      </c>
      <c r="AU22" s="18">
        <v>0</v>
      </c>
      <c r="AV22" s="18">
        <v>0</v>
      </c>
      <c r="AW22" s="28">
        <v>0</v>
      </c>
      <c r="AX22" s="28">
        <v>0</v>
      </c>
      <c r="AY22" s="18">
        <f t="shared" si="13"/>
        <v>0</v>
      </c>
      <c r="AZ22" s="18">
        <f t="shared" si="14"/>
        <v>0</v>
      </c>
      <c r="BA22" s="18">
        <v>0</v>
      </c>
      <c r="BB22" s="18">
        <v>0</v>
      </c>
      <c r="BC22" s="28">
        <v>0</v>
      </c>
      <c r="BD22" s="28">
        <v>0</v>
      </c>
      <c r="BE22" s="18">
        <f t="shared" si="15"/>
        <v>0</v>
      </c>
      <c r="BF22" s="18">
        <f t="shared" si="16"/>
        <v>0</v>
      </c>
      <c r="BG22" s="18">
        <v>0</v>
      </c>
      <c r="BH22" s="18">
        <v>0</v>
      </c>
      <c r="BI22" s="18">
        <v>0</v>
      </c>
      <c r="BJ22" s="28">
        <v>0</v>
      </c>
      <c r="BK22" s="18">
        <f t="shared" si="17"/>
        <v>0</v>
      </c>
      <c r="BL22" s="18">
        <v>0</v>
      </c>
      <c r="BM22" s="28">
        <v>0</v>
      </c>
      <c r="BN22" s="18">
        <f t="shared" si="18"/>
        <v>0</v>
      </c>
      <c r="BO22" s="18">
        <v>0</v>
      </c>
      <c r="BP22" s="28">
        <v>0</v>
      </c>
      <c r="BQ22" s="18">
        <f t="shared" si="19"/>
        <v>0</v>
      </c>
      <c r="BR22" s="18">
        <v>0</v>
      </c>
      <c r="BS22" s="34">
        <v>0</v>
      </c>
      <c r="BT22" s="18">
        <f t="shared" si="20"/>
        <v>0</v>
      </c>
    </row>
    <row r="24" spans="1:70" ht="15">
      <c r="A24" s="125" t="s">
        <v>84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</row>
    <row r="25" spans="42:46" ht="15">
      <c r="AP25" s="19"/>
      <c r="AQ25" s="29"/>
      <c r="AR25" s="29"/>
      <c r="AS25" s="19"/>
      <c r="AT25" s="19"/>
    </row>
    <row r="26" spans="5:47" ht="15">
      <c r="E26" s="19"/>
      <c r="F26" s="19"/>
      <c r="G26" s="29"/>
      <c r="H26" s="29"/>
      <c r="I26" s="19"/>
      <c r="J26" s="19"/>
      <c r="AP26" s="19"/>
      <c r="AQ26" s="29"/>
      <c r="AR26" s="29"/>
      <c r="AS26" s="19"/>
      <c r="AT26" s="19"/>
      <c r="AU26" s="19"/>
    </row>
    <row r="27" spans="5:47" ht="15">
      <c r="E27" s="19"/>
      <c r="F27" s="19"/>
      <c r="G27" s="29"/>
      <c r="H27" s="29"/>
      <c r="I27" s="19"/>
      <c r="J27" s="19"/>
      <c r="AP27" s="19"/>
      <c r="AQ27" s="29"/>
      <c r="AR27" s="29"/>
      <c r="AS27" s="19"/>
      <c r="AT27" s="19"/>
      <c r="AU27" s="19"/>
    </row>
    <row r="28" spans="5:47" ht="15">
      <c r="E28" s="19"/>
      <c r="F28" s="19"/>
      <c r="G28" s="29"/>
      <c r="H28" s="29"/>
      <c r="I28" s="19"/>
      <c r="J28" s="19"/>
      <c r="AP28" s="19"/>
      <c r="AQ28" s="29"/>
      <c r="AR28" s="29"/>
      <c r="AS28" s="19"/>
      <c r="AT28" s="19"/>
      <c r="AU28" s="19"/>
    </row>
    <row r="29" spans="5:47" ht="15">
      <c r="E29" s="19"/>
      <c r="F29" s="19"/>
      <c r="G29" s="29"/>
      <c r="H29" s="29"/>
      <c r="I29" s="19"/>
      <c r="J29" s="19"/>
      <c r="AP29" s="19"/>
      <c r="AQ29" s="29"/>
      <c r="AR29" s="29"/>
      <c r="AS29" s="19"/>
      <c r="AT29" s="19"/>
      <c r="AU29" s="19"/>
    </row>
    <row r="30" spans="5:47" ht="15">
      <c r="E30" s="19"/>
      <c r="F30" s="19"/>
      <c r="G30" s="29"/>
      <c r="H30" s="29"/>
      <c r="I30" s="19"/>
      <c r="J30" s="19"/>
      <c r="AP30" s="19"/>
      <c r="AQ30" s="29"/>
      <c r="AR30" s="29"/>
      <c r="AS30" s="19"/>
      <c r="AT30" s="19"/>
      <c r="AU30" s="19"/>
    </row>
    <row r="31" spans="5:47" ht="15">
      <c r="E31" s="19"/>
      <c r="F31" s="19"/>
      <c r="G31" s="29"/>
      <c r="H31" s="29"/>
      <c r="I31" s="19"/>
      <c r="J31" s="19"/>
      <c r="AP31" s="19"/>
      <c r="AQ31" s="29"/>
      <c r="AR31" s="29"/>
      <c r="AS31" s="19"/>
      <c r="AT31" s="19"/>
      <c r="AU31" s="19"/>
    </row>
    <row r="32" spans="5:47" ht="15">
      <c r="E32" s="19"/>
      <c r="F32" s="19"/>
      <c r="G32" s="29"/>
      <c r="H32" s="29"/>
      <c r="I32" s="19"/>
      <c r="J32" s="19"/>
      <c r="AP32" s="19"/>
      <c r="AQ32" s="29"/>
      <c r="AR32" s="29"/>
      <c r="AS32" s="19"/>
      <c r="AT32" s="19"/>
      <c r="AU32" s="19"/>
    </row>
    <row r="33" spans="5:47" ht="15">
      <c r="E33" s="19"/>
      <c r="F33" s="19"/>
      <c r="G33" s="29"/>
      <c r="H33" s="29"/>
      <c r="I33" s="19"/>
      <c r="J33" s="19"/>
      <c r="AP33" s="19"/>
      <c r="AQ33" s="29"/>
      <c r="AR33" s="29"/>
      <c r="AS33" s="19"/>
      <c r="AT33" s="19"/>
      <c r="AU33" s="19"/>
    </row>
    <row r="34" spans="5:47" ht="15">
      <c r="E34" s="19"/>
      <c r="F34" s="19"/>
      <c r="G34" s="29"/>
      <c r="H34" s="29"/>
      <c r="I34" s="19"/>
      <c r="J34" s="19"/>
      <c r="AP34" s="19"/>
      <c r="AQ34" s="29"/>
      <c r="AR34" s="29"/>
      <c r="AS34" s="19"/>
      <c r="AT34" s="19"/>
      <c r="AU34" s="19"/>
    </row>
    <row r="35" spans="5:47" ht="15">
      <c r="E35" s="19"/>
      <c r="F35" s="19"/>
      <c r="G35" s="29"/>
      <c r="H35" s="29"/>
      <c r="I35" s="19"/>
      <c r="J35" s="19"/>
      <c r="AP35" s="19"/>
      <c r="AQ35" s="29"/>
      <c r="AR35" s="29"/>
      <c r="AS35" s="19"/>
      <c r="AT35" s="19"/>
      <c r="AU35" s="19"/>
    </row>
    <row r="36" spans="5:47" ht="15">
      <c r="E36" s="19"/>
      <c r="F36" s="19"/>
      <c r="G36" s="29"/>
      <c r="H36" s="29"/>
      <c r="I36" s="19"/>
      <c r="J36" s="19"/>
      <c r="AP36" s="19"/>
      <c r="AQ36" s="29"/>
      <c r="AR36" s="29"/>
      <c r="AS36" s="19"/>
      <c r="AT36" s="19"/>
      <c r="AU36" s="19"/>
    </row>
    <row r="37" spans="5:47" ht="15">
      <c r="E37" s="19"/>
      <c r="F37" s="19"/>
      <c r="G37" s="29"/>
      <c r="H37" s="29"/>
      <c r="I37" s="19"/>
      <c r="J37" s="19"/>
      <c r="AP37" s="19"/>
      <c r="AQ37" s="29"/>
      <c r="AR37" s="29"/>
      <c r="AS37" s="19"/>
      <c r="AT37" s="19"/>
      <c r="AU37" s="19"/>
    </row>
    <row r="38" spans="5:47" ht="15">
      <c r="E38" s="19"/>
      <c r="F38" s="19"/>
      <c r="G38" s="29"/>
      <c r="H38" s="29"/>
      <c r="I38" s="19"/>
      <c r="J38" s="19"/>
      <c r="AP38" s="19"/>
      <c r="AQ38" s="29"/>
      <c r="AR38" s="29"/>
      <c r="AS38" s="19"/>
      <c r="AT38" s="19"/>
      <c r="AU38" s="19"/>
    </row>
    <row r="39" spans="5:47" ht="15">
      <c r="E39" s="19"/>
      <c r="F39" s="19"/>
      <c r="G39" s="29"/>
      <c r="H39" s="29"/>
      <c r="I39" s="19"/>
      <c r="J39" s="19"/>
      <c r="AP39" s="19"/>
      <c r="AQ39" s="29"/>
      <c r="AR39" s="29"/>
      <c r="AS39" s="19"/>
      <c r="AT39" s="19"/>
      <c r="AU39" s="19"/>
    </row>
    <row r="40" spans="5:47" ht="15">
      <c r="E40" s="19"/>
      <c r="F40" s="19"/>
      <c r="G40" s="29"/>
      <c r="H40" s="29"/>
      <c r="I40" s="19"/>
      <c r="J40" s="19"/>
      <c r="AP40" s="19"/>
      <c r="AQ40" s="29"/>
      <c r="AR40" s="29"/>
      <c r="AS40" s="19"/>
      <c r="AT40" s="19"/>
      <c r="AU40" s="19"/>
    </row>
    <row r="41" spans="5:47" ht="15">
      <c r="E41" s="19"/>
      <c r="F41" s="19"/>
      <c r="G41" s="29"/>
      <c r="H41" s="29"/>
      <c r="I41" s="19"/>
      <c r="J41" s="19"/>
      <c r="AP41" s="19"/>
      <c r="AQ41" s="29"/>
      <c r="AR41" s="29"/>
      <c r="AS41" s="19"/>
      <c r="AT41" s="19"/>
      <c r="AU41" s="19"/>
    </row>
    <row r="42" spans="5:47" ht="15">
      <c r="E42" s="19"/>
      <c r="F42" s="19"/>
      <c r="G42" s="29"/>
      <c r="H42" s="29"/>
      <c r="I42" s="19"/>
      <c r="J42" s="19"/>
      <c r="AP42" s="19"/>
      <c r="AQ42" s="29"/>
      <c r="AR42" s="29"/>
      <c r="AS42" s="19"/>
      <c r="AT42" s="19"/>
      <c r="AU42" s="19"/>
    </row>
    <row r="43" spans="5:47" ht="15">
      <c r="E43" s="19"/>
      <c r="F43" s="19"/>
      <c r="G43" s="29"/>
      <c r="H43" s="29"/>
      <c r="I43" s="19"/>
      <c r="J43" s="19"/>
      <c r="AP43" s="19"/>
      <c r="AQ43" s="29"/>
      <c r="AR43" s="29"/>
      <c r="AS43" s="19"/>
      <c r="AT43" s="19"/>
      <c r="AU43" s="19"/>
    </row>
    <row r="44" spans="5:47" ht="15">
      <c r="E44" s="19"/>
      <c r="F44" s="19"/>
      <c r="G44" s="29"/>
      <c r="H44" s="29"/>
      <c r="I44" s="19"/>
      <c r="J44" s="19"/>
      <c r="AP44" s="19"/>
      <c r="AQ44" s="29"/>
      <c r="AR44" s="29"/>
      <c r="AS44" s="19"/>
      <c r="AT44" s="19"/>
      <c r="AU44" s="19"/>
    </row>
    <row r="45" spans="5:47" ht="15">
      <c r="E45" s="19"/>
      <c r="F45" s="19"/>
      <c r="G45" s="29"/>
      <c r="H45" s="29"/>
      <c r="I45" s="19"/>
      <c r="J45" s="19"/>
      <c r="AP45" s="19"/>
      <c r="AQ45" s="29"/>
      <c r="AR45" s="29"/>
      <c r="AS45" s="19"/>
      <c r="AT45" s="19"/>
      <c r="AU45" s="19"/>
    </row>
    <row r="46" spans="5:47" ht="15">
      <c r="E46" s="19"/>
      <c r="AP46" s="19"/>
      <c r="AQ46" s="29"/>
      <c r="AR46" s="29"/>
      <c r="AS46" s="19"/>
      <c r="AT46" s="19"/>
      <c r="AU46" s="19"/>
    </row>
    <row r="47" spans="5:47" ht="15">
      <c r="E47" s="19"/>
      <c r="AP47" s="19"/>
      <c r="AQ47" s="29"/>
      <c r="AR47" s="29"/>
      <c r="AS47" s="19"/>
      <c r="AT47" s="19"/>
      <c r="AU47" s="19"/>
    </row>
    <row r="48" spans="5:46" ht="15">
      <c r="E48" s="19"/>
      <c r="AP48" s="19"/>
      <c r="AQ48" s="29"/>
      <c r="AR48" s="29"/>
      <c r="AS48" s="19"/>
      <c r="AT48" s="19"/>
    </row>
    <row r="49" spans="5:46" ht="15">
      <c r="E49" s="19"/>
      <c r="AP49" s="19"/>
      <c r="AQ49" s="29"/>
      <c r="AR49" s="29"/>
      <c r="AS49" s="19"/>
      <c r="AT49" s="19"/>
    </row>
    <row r="50" spans="5:46" ht="15">
      <c r="E50" s="19"/>
      <c r="AP50" s="19"/>
      <c r="AQ50" s="29"/>
      <c r="AR50" s="29"/>
      <c r="AS50" s="19"/>
      <c r="AT50" s="19"/>
    </row>
    <row r="51" spans="5:46" ht="15">
      <c r="E51" s="19"/>
      <c r="AP51" s="19"/>
      <c r="AQ51" s="29"/>
      <c r="AR51" s="29"/>
      <c r="AS51" s="19"/>
      <c r="AT51" s="19"/>
    </row>
    <row r="52" spans="5:46" ht="15">
      <c r="E52" s="19"/>
      <c r="AP52" s="19"/>
      <c r="AQ52" s="29"/>
      <c r="AR52" s="29"/>
      <c r="AS52" s="19"/>
      <c r="AT52" s="19"/>
    </row>
    <row r="53" spans="5:46" ht="15">
      <c r="E53" s="19"/>
      <c r="AP53" s="19"/>
      <c r="AQ53" s="29"/>
      <c r="AR53" s="29"/>
      <c r="AS53" s="19"/>
      <c r="AT53" s="19"/>
    </row>
    <row r="54" ht="15">
      <c r="E54" s="19"/>
    </row>
  </sheetData>
  <sheetProtection/>
  <mergeCells count="70">
    <mergeCell ref="BO3:BR3"/>
    <mergeCell ref="A24:BR24"/>
    <mergeCell ref="A4:A8"/>
    <mergeCell ref="B4:B8"/>
    <mergeCell ref="E7:F7"/>
    <mergeCell ref="E5:J5"/>
    <mergeCell ref="E6:J6"/>
    <mergeCell ref="G7:H7"/>
    <mergeCell ref="I7:J7"/>
    <mergeCell ref="E4:V4"/>
    <mergeCell ref="W5:AB5"/>
    <mergeCell ref="W6:AB6"/>
    <mergeCell ref="W7:X7"/>
    <mergeCell ref="Y7:Z7"/>
    <mergeCell ref="AA7:AB7"/>
    <mergeCell ref="W4:AN4"/>
    <mergeCell ref="K5:P5"/>
    <mergeCell ref="K6:P6"/>
    <mergeCell ref="K7:L7"/>
    <mergeCell ref="M7:N7"/>
    <mergeCell ref="AC5:AH5"/>
    <mergeCell ref="AC6:AH6"/>
    <mergeCell ref="AC7:AD7"/>
    <mergeCell ref="AE7:AF7"/>
    <mergeCell ref="AG7:AH7"/>
    <mergeCell ref="O7:P7"/>
    <mergeCell ref="Q5:V5"/>
    <mergeCell ref="Q6:V6"/>
    <mergeCell ref="Q7:R7"/>
    <mergeCell ref="S7:T7"/>
    <mergeCell ref="U7:V7"/>
    <mergeCell ref="AQ7:AR7"/>
    <mergeCell ref="AS7:AT7"/>
    <mergeCell ref="AI5:AN5"/>
    <mergeCell ref="AI6:AN6"/>
    <mergeCell ref="AI7:AJ7"/>
    <mergeCell ref="AK7:AL7"/>
    <mergeCell ref="AM7:AN7"/>
    <mergeCell ref="BO8:BQ8"/>
    <mergeCell ref="BR5:BT5"/>
    <mergeCell ref="BR6:BT6"/>
    <mergeCell ref="BR8:BT8"/>
    <mergeCell ref="AO4:BF4"/>
    <mergeCell ref="BI5:BK5"/>
    <mergeCell ref="BI6:BK6"/>
    <mergeCell ref="BI8:BK8"/>
    <mergeCell ref="BI4:BN4"/>
    <mergeCell ref="BL5:BN5"/>
    <mergeCell ref="BL6:BN6"/>
    <mergeCell ref="BL8:BN8"/>
    <mergeCell ref="BA5:BF5"/>
    <mergeCell ref="BA6:BF6"/>
    <mergeCell ref="BA7:BB7"/>
    <mergeCell ref="BC7:BD7"/>
    <mergeCell ref="BO4:BT4"/>
    <mergeCell ref="C4:D7"/>
    <mergeCell ref="BG5:BH5"/>
    <mergeCell ref="BG6:BH6"/>
    <mergeCell ref="BG7:BH7"/>
    <mergeCell ref="BO5:BQ5"/>
    <mergeCell ref="BO6:BQ6"/>
    <mergeCell ref="BE7:BF7"/>
    <mergeCell ref="AU5:AZ5"/>
    <mergeCell ref="AU6:AZ6"/>
    <mergeCell ref="AU7:AV7"/>
    <mergeCell ref="AW7:AX7"/>
    <mergeCell ref="AY7:AZ7"/>
    <mergeCell ref="AO5:AT5"/>
    <mergeCell ref="AO6:AT6"/>
    <mergeCell ref="AO7:AP7"/>
  </mergeCells>
  <conditionalFormatting sqref="BN9:BN13 O9:P13 U9:V13 AA9:AB13 AM9:AN13 AS9:AT13 AY9:AZ13 BE9:BF13 BK9:BK13 AG9:AH13 I9:J13 I16:J22 AG16:AH22 BK16:BK22 BE16:BF22 AY16:AZ22 AS16:AT22 AM16:AN22 AA16:AB22 U16:V22 O16:P22 BN16:BN23">
    <cfRule type="cellIs" priority="18" dxfId="0" operator="notEqual">
      <formula>0</formula>
    </cfRule>
  </conditionalFormatting>
  <conditionalFormatting sqref="BQ9:BQ13 BT9:BT13 BT16:BT22 BQ16:BQ22">
    <cfRule type="cellIs" priority="7" dxfId="4" operator="notEqual">
      <formula>0</formula>
    </cfRule>
  </conditionalFormatting>
  <conditionalFormatting sqref="I14:J14 AG14:AH14 BK14 BE14:BF14 AY14:AZ14 AS14:AT14 AM14:AN14 AA14:AB14 U14:V14 O14:P14 BN14">
    <cfRule type="cellIs" priority="4" dxfId="0" operator="notEqual">
      <formula>0</formula>
    </cfRule>
  </conditionalFormatting>
  <conditionalFormatting sqref="BT14 BQ14">
    <cfRule type="cellIs" priority="3" dxfId="4" operator="notEqual">
      <formula>0</formula>
    </cfRule>
  </conditionalFormatting>
  <conditionalFormatting sqref="I15:J15 AG15:AH15 BK15 BE15:BF15 AY15:AZ15 AS15:AT15 AM15:AN15 AA15:AB15 U15:V15 O15:P15 BN15">
    <cfRule type="cellIs" priority="2" dxfId="0" operator="notEqual">
      <formula>0</formula>
    </cfRule>
  </conditionalFormatting>
  <conditionalFormatting sqref="BT15 BQ15">
    <cfRule type="cellIs" priority="1" dxfId="4" operator="notEqual">
      <formula>0</formula>
    </cfRule>
  </conditionalFormatting>
  <printOptions/>
  <pageMargins left="0.7" right="0.7" top="0.75" bottom="0.75" header="0.3" footer="0.3"/>
  <pageSetup horizontalDpi="600" verticalDpi="600" orientation="landscape" paperSize="9" scale="54" r:id="rId1"/>
  <colBreaks count="3" manualBreakCount="3">
    <brk id="22" max="65535" man="1"/>
    <brk id="40" max="65535" man="1"/>
    <brk id="6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BT24"/>
  <sheetViews>
    <sheetView zoomScalePageLayoutView="0" workbookViewId="0" topLeftCell="A1">
      <selection activeCell="B6" sqref="B6:B8"/>
    </sheetView>
  </sheetViews>
  <sheetFormatPr defaultColWidth="9.140625" defaultRowHeight="15"/>
  <cols>
    <col min="1" max="1" width="4.8515625" style="8" customWidth="1"/>
    <col min="2" max="2" width="29.140625" style="0" customWidth="1"/>
    <col min="3" max="3" width="11.57421875" style="8" customWidth="1"/>
    <col min="4" max="4" width="11.57421875" style="30" customWidth="1"/>
    <col min="5" max="6" width="11.57421875" style="8" customWidth="1"/>
    <col min="7" max="7" width="11.57421875" style="30" customWidth="1"/>
    <col min="8" max="9" width="11.57421875" style="8" customWidth="1"/>
    <col min="10" max="10" width="11.57421875" style="30" customWidth="1"/>
    <col min="11" max="12" width="11.57421875" style="8" customWidth="1"/>
    <col min="13" max="13" width="11.57421875" style="30" customWidth="1"/>
    <col min="14" max="15" width="11.57421875" style="8" customWidth="1"/>
    <col min="16" max="16" width="11.57421875" style="30" customWidth="1"/>
    <col min="17" max="18" width="11.57421875" style="8" customWidth="1"/>
    <col min="19" max="19" width="11.57421875" style="30" customWidth="1"/>
    <col min="20" max="21" width="11.57421875" style="8" customWidth="1"/>
    <col min="22" max="22" width="11.57421875" style="30" customWidth="1"/>
    <col min="23" max="24" width="11.57421875" style="8" customWidth="1"/>
    <col min="25" max="25" width="11.57421875" style="30" customWidth="1"/>
    <col min="26" max="27" width="11.57421875" style="8" customWidth="1"/>
    <col min="28" max="28" width="11.57421875" style="30" customWidth="1"/>
    <col min="29" max="30" width="11.57421875" style="8" customWidth="1"/>
    <col min="31" max="31" width="11.57421875" style="30" customWidth="1"/>
    <col min="32" max="33" width="11.57421875" style="8" customWidth="1"/>
    <col min="34" max="34" width="11.57421875" style="30" customWidth="1"/>
    <col min="35" max="36" width="11.57421875" style="8" customWidth="1"/>
    <col min="37" max="37" width="11.57421875" style="25" customWidth="1"/>
    <col min="38" max="38" width="11.57421875" style="0" customWidth="1"/>
  </cols>
  <sheetData>
    <row r="5" ht="15">
      <c r="AJ5" s="8" t="s">
        <v>72</v>
      </c>
    </row>
    <row r="6" spans="1:38" ht="33" customHeight="1">
      <c r="A6" s="109" t="s">
        <v>5</v>
      </c>
      <c r="B6" s="109" t="s">
        <v>242</v>
      </c>
      <c r="C6" s="127" t="s">
        <v>65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</row>
    <row r="7" spans="1:38" ht="22.5" customHeight="1">
      <c r="A7" s="129"/>
      <c r="B7" s="129"/>
      <c r="C7" s="128">
        <v>44228</v>
      </c>
      <c r="D7" s="128"/>
      <c r="E7" s="128"/>
      <c r="F7" s="128">
        <v>44256</v>
      </c>
      <c r="G7" s="128"/>
      <c r="H7" s="128"/>
      <c r="I7" s="128">
        <v>44287</v>
      </c>
      <c r="J7" s="128"/>
      <c r="K7" s="128"/>
      <c r="L7" s="128">
        <v>44317</v>
      </c>
      <c r="M7" s="128"/>
      <c r="N7" s="128"/>
      <c r="O7" s="128">
        <v>44348</v>
      </c>
      <c r="P7" s="128"/>
      <c r="Q7" s="128"/>
      <c r="R7" s="128">
        <v>44378</v>
      </c>
      <c r="S7" s="128"/>
      <c r="T7" s="128"/>
      <c r="U7" s="128">
        <v>44409</v>
      </c>
      <c r="V7" s="128"/>
      <c r="W7" s="128"/>
      <c r="X7" s="128">
        <v>44440</v>
      </c>
      <c r="Y7" s="128"/>
      <c r="Z7" s="128"/>
      <c r="AA7" s="128">
        <v>44470</v>
      </c>
      <c r="AB7" s="128"/>
      <c r="AC7" s="128"/>
      <c r="AD7" s="128">
        <v>44501</v>
      </c>
      <c r="AE7" s="128"/>
      <c r="AF7" s="128"/>
      <c r="AG7" s="128">
        <v>44531</v>
      </c>
      <c r="AH7" s="128"/>
      <c r="AI7" s="128"/>
      <c r="AJ7" s="128">
        <v>44562</v>
      </c>
      <c r="AK7" s="128"/>
      <c r="AL7" s="128"/>
    </row>
    <row r="8" spans="1:38" ht="84" customHeight="1">
      <c r="A8" s="110"/>
      <c r="B8" s="110"/>
      <c r="C8" s="10" t="s">
        <v>155</v>
      </c>
      <c r="D8" s="26" t="s">
        <v>134</v>
      </c>
      <c r="E8" s="10" t="s">
        <v>93</v>
      </c>
      <c r="F8" s="10" t="s">
        <v>155</v>
      </c>
      <c r="G8" s="26" t="s">
        <v>134</v>
      </c>
      <c r="H8" s="10" t="s">
        <v>93</v>
      </c>
      <c r="I8" s="10" t="s">
        <v>155</v>
      </c>
      <c r="J8" s="26" t="s">
        <v>134</v>
      </c>
      <c r="K8" s="10" t="s">
        <v>93</v>
      </c>
      <c r="L8" s="10" t="s">
        <v>155</v>
      </c>
      <c r="M8" s="26" t="s">
        <v>134</v>
      </c>
      <c r="N8" s="10" t="s">
        <v>93</v>
      </c>
      <c r="O8" s="10" t="s">
        <v>155</v>
      </c>
      <c r="P8" s="26" t="s">
        <v>134</v>
      </c>
      <c r="Q8" s="10" t="s">
        <v>93</v>
      </c>
      <c r="R8" s="10" t="s">
        <v>155</v>
      </c>
      <c r="S8" s="26" t="s">
        <v>134</v>
      </c>
      <c r="T8" s="10" t="s">
        <v>93</v>
      </c>
      <c r="U8" s="10" t="s">
        <v>155</v>
      </c>
      <c r="V8" s="26" t="s">
        <v>134</v>
      </c>
      <c r="W8" s="10" t="s">
        <v>93</v>
      </c>
      <c r="X8" s="10" t="s">
        <v>155</v>
      </c>
      <c r="Y8" s="26" t="s">
        <v>134</v>
      </c>
      <c r="Z8" s="10" t="s">
        <v>93</v>
      </c>
      <c r="AA8" s="10" t="s">
        <v>155</v>
      </c>
      <c r="AB8" s="26" t="s">
        <v>134</v>
      </c>
      <c r="AC8" s="10" t="s">
        <v>93</v>
      </c>
      <c r="AD8" s="10" t="s">
        <v>155</v>
      </c>
      <c r="AE8" s="26" t="s">
        <v>134</v>
      </c>
      <c r="AF8" s="10" t="s">
        <v>93</v>
      </c>
      <c r="AG8" s="10" t="s">
        <v>155</v>
      </c>
      <c r="AH8" s="26" t="s">
        <v>134</v>
      </c>
      <c r="AI8" s="10" t="s">
        <v>93</v>
      </c>
      <c r="AJ8" s="10" t="s">
        <v>155</v>
      </c>
      <c r="AK8" s="26" t="s">
        <v>134</v>
      </c>
      <c r="AL8" s="10" t="s">
        <v>93</v>
      </c>
    </row>
    <row r="9" spans="1:38" s="1" customFormat="1" ht="15">
      <c r="A9" s="12" t="s">
        <v>6</v>
      </c>
      <c r="B9" s="13" t="s">
        <v>66</v>
      </c>
      <c r="C9" s="17"/>
      <c r="D9" s="27"/>
      <c r="E9" s="17"/>
      <c r="F9" s="17"/>
      <c r="G9" s="27"/>
      <c r="H9" s="17"/>
      <c r="I9" s="17"/>
      <c r="J9" s="27"/>
      <c r="K9" s="17"/>
      <c r="L9" s="17"/>
      <c r="M9" s="27"/>
      <c r="N9" s="17"/>
      <c r="O9" s="17"/>
      <c r="P9" s="27"/>
      <c r="Q9" s="17"/>
      <c r="R9" s="17"/>
      <c r="S9" s="27"/>
      <c r="T9" s="17"/>
      <c r="U9" s="17"/>
      <c r="V9" s="27"/>
      <c r="W9" s="17"/>
      <c r="X9" s="17"/>
      <c r="Y9" s="27"/>
      <c r="Z9" s="17"/>
      <c r="AA9" s="17"/>
      <c r="AB9" s="27"/>
      <c r="AC9" s="17"/>
      <c r="AD9" s="17"/>
      <c r="AE9" s="27"/>
      <c r="AF9" s="17"/>
      <c r="AG9" s="17"/>
      <c r="AH9" s="27"/>
      <c r="AI9" s="17"/>
      <c r="AJ9" s="17"/>
      <c r="AK9" s="27"/>
      <c r="AL9" s="17"/>
    </row>
    <row r="10" spans="1:38" ht="15">
      <c r="A10" s="7" t="s">
        <v>7</v>
      </c>
      <c r="B10" s="6" t="s">
        <v>125</v>
      </c>
      <c r="C10" s="18">
        <v>0</v>
      </c>
      <c r="D10" s="28">
        <v>0</v>
      </c>
      <c r="E10" s="18">
        <f>D10-C10</f>
        <v>0</v>
      </c>
      <c r="F10" s="18">
        <v>0</v>
      </c>
      <c r="G10" s="28">
        <v>0</v>
      </c>
      <c r="H10" s="18">
        <f>G10-F10</f>
        <v>0</v>
      </c>
      <c r="I10" s="18">
        <v>0</v>
      </c>
      <c r="J10" s="28">
        <v>0</v>
      </c>
      <c r="K10" s="18">
        <f>J10-I10</f>
        <v>0</v>
      </c>
      <c r="L10" s="18">
        <v>0</v>
      </c>
      <c r="M10" s="28">
        <v>0</v>
      </c>
      <c r="N10" s="18">
        <f>M10-L10</f>
        <v>0</v>
      </c>
      <c r="O10" s="18">
        <v>0</v>
      </c>
      <c r="P10" s="28">
        <v>0</v>
      </c>
      <c r="Q10" s="18">
        <f>P10-O10</f>
        <v>0</v>
      </c>
      <c r="R10" s="18">
        <v>0</v>
      </c>
      <c r="S10" s="28">
        <v>0</v>
      </c>
      <c r="T10" s="18">
        <f>S10-R10</f>
        <v>0</v>
      </c>
      <c r="U10" s="18">
        <v>0</v>
      </c>
      <c r="V10" s="28">
        <v>0</v>
      </c>
      <c r="W10" s="18">
        <f>V10-U10</f>
        <v>0</v>
      </c>
      <c r="X10" s="18">
        <v>0</v>
      </c>
      <c r="Y10" s="28">
        <v>0</v>
      </c>
      <c r="Z10" s="18">
        <f>Y10-X10</f>
        <v>0</v>
      </c>
      <c r="AA10" s="18">
        <v>0</v>
      </c>
      <c r="AB10" s="28">
        <v>0</v>
      </c>
      <c r="AC10" s="18">
        <f>AB10-AA10</f>
        <v>0</v>
      </c>
      <c r="AD10" s="18">
        <v>0</v>
      </c>
      <c r="AE10" s="28">
        <v>0</v>
      </c>
      <c r="AF10" s="18">
        <f>AE10-AD10</f>
        <v>0</v>
      </c>
      <c r="AG10" s="18">
        <v>0</v>
      </c>
      <c r="AH10" s="28">
        <v>0</v>
      </c>
      <c r="AI10" s="18">
        <f>AH10-AG10</f>
        <v>0</v>
      </c>
      <c r="AJ10" s="18">
        <v>0</v>
      </c>
      <c r="AK10" s="28">
        <v>0</v>
      </c>
      <c r="AL10" s="18">
        <f>AK10-AJ10</f>
        <v>0</v>
      </c>
    </row>
    <row r="11" spans="1:38" s="1" customFormat="1" ht="15">
      <c r="A11" s="12" t="s">
        <v>8</v>
      </c>
      <c r="B11" s="13" t="s">
        <v>67</v>
      </c>
      <c r="C11" s="17"/>
      <c r="D11" s="27"/>
      <c r="E11" s="17"/>
      <c r="F11" s="17"/>
      <c r="G11" s="27"/>
      <c r="H11" s="17"/>
      <c r="I11" s="17"/>
      <c r="J11" s="27"/>
      <c r="K11" s="17"/>
      <c r="L11" s="17"/>
      <c r="M11" s="27"/>
      <c r="N11" s="17"/>
      <c r="O11" s="17"/>
      <c r="P11" s="27"/>
      <c r="Q11" s="17"/>
      <c r="R11" s="17"/>
      <c r="S11" s="27"/>
      <c r="T11" s="17"/>
      <c r="U11" s="17"/>
      <c r="V11" s="27"/>
      <c r="W11" s="17"/>
      <c r="X11" s="17"/>
      <c r="Y11" s="27"/>
      <c r="Z11" s="17"/>
      <c r="AA11" s="17"/>
      <c r="AB11" s="27"/>
      <c r="AC11" s="17"/>
      <c r="AD11" s="17"/>
      <c r="AE11" s="27"/>
      <c r="AF11" s="17"/>
      <c r="AG11" s="17"/>
      <c r="AH11" s="27"/>
      <c r="AI11" s="17"/>
      <c r="AJ11" s="17"/>
      <c r="AK11" s="27"/>
      <c r="AL11" s="17"/>
    </row>
    <row r="12" spans="1:38" ht="15">
      <c r="A12" s="62" t="s">
        <v>9</v>
      </c>
      <c r="B12" s="6" t="s">
        <v>122</v>
      </c>
      <c r="C12" s="18">
        <v>0</v>
      </c>
      <c r="D12" s="28">
        <v>0</v>
      </c>
      <c r="E12" s="18">
        <f>D12-C12</f>
        <v>0</v>
      </c>
      <c r="F12" s="18">
        <v>0</v>
      </c>
      <c r="G12" s="28">
        <v>0</v>
      </c>
      <c r="H12" s="18">
        <f>G12-F12</f>
        <v>0</v>
      </c>
      <c r="I12" s="18">
        <v>0</v>
      </c>
      <c r="J12" s="28">
        <v>0</v>
      </c>
      <c r="K12" s="18">
        <f>J12-I12</f>
        <v>0</v>
      </c>
      <c r="L12" s="18">
        <v>0</v>
      </c>
      <c r="M12" s="28">
        <v>0</v>
      </c>
      <c r="N12" s="18">
        <f>M12-L12</f>
        <v>0</v>
      </c>
      <c r="O12" s="18">
        <v>0</v>
      </c>
      <c r="P12" s="28">
        <v>0</v>
      </c>
      <c r="Q12" s="18">
        <f>P12-O12</f>
        <v>0</v>
      </c>
      <c r="R12" s="18">
        <v>0</v>
      </c>
      <c r="S12" s="28">
        <v>0</v>
      </c>
      <c r="T12" s="18">
        <f>S12-R12</f>
        <v>0</v>
      </c>
      <c r="U12" s="18">
        <v>0</v>
      </c>
      <c r="V12" s="28">
        <v>0</v>
      </c>
      <c r="W12" s="18">
        <f>V12-U12</f>
        <v>0</v>
      </c>
      <c r="X12" s="18">
        <v>0</v>
      </c>
      <c r="Y12" s="28">
        <v>0</v>
      </c>
      <c r="Z12" s="18">
        <f>Y12-X12</f>
        <v>0</v>
      </c>
      <c r="AA12" s="18">
        <v>0</v>
      </c>
      <c r="AB12" s="28">
        <v>0</v>
      </c>
      <c r="AC12" s="18">
        <f>AB12-AA12</f>
        <v>0</v>
      </c>
      <c r="AD12" s="18">
        <v>0</v>
      </c>
      <c r="AE12" s="28">
        <v>0</v>
      </c>
      <c r="AF12" s="18">
        <f>AE12-AD12</f>
        <v>0</v>
      </c>
      <c r="AG12" s="18">
        <v>0</v>
      </c>
      <c r="AH12" s="28">
        <v>0</v>
      </c>
      <c r="AI12" s="18">
        <f>AH12-AG12</f>
        <v>0</v>
      </c>
      <c r="AJ12" s="18">
        <v>0</v>
      </c>
      <c r="AK12" s="28">
        <v>0</v>
      </c>
      <c r="AL12" s="18">
        <f>AK12-AJ12</f>
        <v>0</v>
      </c>
    </row>
    <row r="13" spans="1:38" ht="15">
      <c r="A13" s="62" t="s">
        <v>10</v>
      </c>
      <c r="B13" s="6" t="s">
        <v>123</v>
      </c>
      <c r="C13" s="18">
        <v>0</v>
      </c>
      <c r="D13" s="28">
        <v>0</v>
      </c>
      <c r="E13" s="18">
        <f>D13-C13</f>
        <v>0</v>
      </c>
      <c r="F13" s="18">
        <v>0</v>
      </c>
      <c r="G13" s="28">
        <v>0</v>
      </c>
      <c r="H13" s="18">
        <f>G13-F13</f>
        <v>0</v>
      </c>
      <c r="I13" s="18">
        <v>0</v>
      </c>
      <c r="J13" s="28">
        <v>0</v>
      </c>
      <c r="K13" s="18">
        <f>J13-I13</f>
        <v>0</v>
      </c>
      <c r="L13" s="18">
        <v>0</v>
      </c>
      <c r="M13" s="28">
        <v>0</v>
      </c>
      <c r="N13" s="18">
        <f>M13-L13</f>
        <v>0</v>
      </c>
      <c r="O13" s="18">
        <v>0</v>
      </c>
      <c r="P13" s="28">
        <v>0</v>
      </c>
      <c r="Q13" s="18">
        <f>P13-O13</f>
        <v>0</v>
      </c>
      <c r="R13" s="18">
        <v>0</v>
      </c>
      <c r="S13" s="28">
        <v>0</v>
      </c>
      <c r="T13" s="18">
        <f>S13-R13</f>
        <v>0</v>
      </c>
      <c r="U13" s="18">
        <v>0</v>
      </c>
      <c r="V13" s="28">
        <v>0</v>
      </c>
      <c r="W13" s="18">
        <f>V13-U13</f>
        <v>0</v>
      </c>
      <c r="X13" s="18">
        <v>0</v>
      </c>
      <c r="Y13" s="28">
        <v>0</v>
      </c>
      <c r="Z13" s="18">
        <f>Y13-X13</f>
        <v>0</v>
      </c>
      <c r="AA13" s="18">
        <v>0</v>
      </c>
      <c r="AB13" s="28">
        <v>0</v>
      </c>
      <c r="AC13" s="18">
        <f>AB13-AA13</f>
        <v>0</v>
      </c>
      <c r="AD13" s="18">
        <v>0</v>
      </c>
      <c r="AE13" s="28">
        <v>0</v>
      </c>
      <c r="AF13" s="18">
        <f>AE13-AD13</f>
        <v>0</v>
      </c>
      <c r="AG13" s="18">
        <v>0</v>
      </c>
      <c r="AH13" s="28">
        <v>0</v>
      </c>
      <c r="AI13" s="18">
        <f>AH13-AG13</f>
        <v>0</v>
      </c>
      <c r="AJ13" s="18">
        <v>0</v>
      </c>
      <c r="AK13" s="28">
        <v>0</v>
      </c>
      <c r="AL13" s="18">
        <f>AK13-AJ13</f>
        <v>0</v>
      </c>
    </row>
    <row r="14" spans="1:38" ht="15">
      <c r="A14" s="62" t="s">
        <v>240</v>
      </c>
      <c r="B14" s="6" t="s">
        <v>126</v>
      </c>
      <c r="C14" s="18">
        <v>0</v>
      </c>
      <c r="D14" s="28">
        <v>0</v>
      </c>
      <c r="E14" s="18">
        <f>D14-C14</f>
        <v>0</v>
      </c>
      <c r="F14" s="18">
        <v>0</v>
      </c>
      <c r="G14" s="28">
        <v>0</v>
      </c>
      <c r="H14" s="18">
        <f>G14-F14</f>
        <v>0</v>
      </c>
      <c r="I14" s="18">
        <v>0</v>
      </c>
      <c r="J14" s="28">
        <v>0</v>
      </c>
      <c r="K14" s="18">
        <f>J14-I14</f>
        <v>0</v>
      </c>
      <c r="L14" s="18">
        <v>0</v>
      </c>
      <c r="M14" s="28">
        <v>0</v>
      </c>
      <c r="N14" s="18">
        <f>M14-L14</f>
        <v>0</v>
      </c>
      <c r="O14" s="18">
        <v>0</v>
      </c>
      <c r="P14" s="28">
        <v>0</v>
      </c>
      <c r="Q14" s="18">
        <f>P14-O14</f>
        <v>0</v>
      </c>
      <c r="R14" s="18">
        <v>0</v>
      </c>
      <c r="S14" s="28">
        <v>0</v>
      </c>
      <c r="T14" s="18">
        <f>S14-R14</f>
        <v>0</v>
      </c>
      <c r="U14" s="18">
        <v>0</v>
      </c>
      <c r="V14" s="28">
        <v>0</v>
      </c>
      <c r="W14" s="18">
        <f>V14-U14</f>
        <v>0</v>
      </c>
      <c r="X14" s="18">
        <v>0</v>
      </c>
      <c r="Y14" s="28">
        <v>0</v>
      </c>
      <c r="Z14" s="18">
        <f>Y14-X14</f>
        <v>0</v>
      </c>
      <c r="AA14" s="18">
        <v>0</v>
      </c>
      <c r="AB14" s="28">
        <v>0</v>
      </c>
      <c r="AC14" s="18">
        <f>AB14-AA14</f>
        <v>0</v>
      </c>
      <c r="AD14" s="18">
        <v>0</v>
      </c>
      <c r="AE14" s="28">
        <v>0</v>
      </c>
      <c r="AF14" s="18">
        <f>AE14-AD14</f>
        <v>0</v>
      </c>
      <c r="AG14" s="18">
        <v>0</v>
      </c>
      <c r="AH14" s="28">
        <v>0</v>
      </c>
      <c r="AI14" s="18">
        <f>AH14-AG14</f>
        <v>0</v>
      </c>
      <c r="AJ14" s="18">
        <v>0</v>
      </c>
      <c r="AK14" s="28">
        <v>0</v>
      </c>
      <c r="AL14" s="18">
        <f>AK14-AJ14</f>
        <v>0</v>
      </c>
    </row>
    <row r="15" spans="1:38" ht="15">
      <c r="A15" s="62" t="s">
        <v>241</v>
      </c>
      <c r="B15" s="6" t="s">
        <v>124</v>
      </c>
      <c r="C15" s="18">
        <v>0</v>
      </c>
      <c r="D15" s="28">
        <v>0</v>
      </c>
      <c r="E15" s="18">
        <f>D15-C15</f>
        <v>0</v>
      </c>
      <c r="F15" s="18">
        <v>0</v>
      </c>
      <c r="G15" s="28">
        <v>0</v>
      </c>
      <c r="H15" s="18">
        <f>G15-F15</f>
        <v>0</v>
      </c>
      <c r="I15" s="18">
        <v>0</v>
      </c>
      <c r="J15" s="28">
        <v>0</v>
      </c>
      <c r="K15" s="18">
        <f>J15-I15</f>
        <v>0</v>
      </c>
      <c r="L15" s="18">
        <v>0</v>
      </c>
      <c r="M15" s="28">
        <v>0</v>
      </c>
      <c r="N15" s="18">
        <f>M15-L15</f>
        <v>0</v>
      </c>
      <c r="O15" s="18">
        <v>0</v>
      </c>
      <c r="P15" s="28">
        <v>0</v>
      </c>
      <c r="Q15" s="18">
        <f>P15-O15</f>
        <v>0</v>
      </c>
      <c r="R15" s="18">
        <v>0</v>
      </c>
      <c r="S15" s="28">
        <v>0</v>
      </c>
      <c r="T15" s="18">
        <f>S15-R15</f>
        <v>0</v>
      </c>
      <c r="U15" s="18">
        <v>0</v>
      </c>
      <c r="V15" s="28">
        <v>0</v>
      </c>
      <c r="W15" s="18">
        <f>V15-U15</f>
        <v>0</v>
      </c>
      <c r="X15" s="18">
        <v>0</v>
      </c>
      <c r="Y15" s="28">
        <v>0</v>
      </c>
      <c r="Z15" s="18">
        <f>Y15-X15</f>
        <v>0</v>
      </c>
      <c r="AA15" s="18">
        <v>0</v>
      </c>
      <c r="AB15" s="28">
        <v>0</v>
      </c>
      <c r="AC15" s="18">
        <f>AB15-AA15</f>
        <v>0</v>
      </c>
      <c r="AD15" s="18">
        <v>0</v>
      </c>
      <c r="AE15" s="28">
        <v>0</v>
      </c>
      <c r="AF15" s="18">
        <f>AE15-AD15</f>
        <v>0</v>
      </c>
      <c r="AG15" s="18">
        <v>0</v>
      </c>
      <c r="AH15" s="28">
        <v>0</v>
      </c>
      <c r="AI15" s="18">
        <f>AH15-AG15</f>
        <v>0</v>
      </c>
      <c r="AJ15" s="18">
        <v>0</v>
      </c>
      <c r="AK15" s="28">
        <v>0</v>
      </c>
      <c r="AL15" s="18">
        <f>AK15-AJ15</f>
        <v>0</v>
      </c>
    </row>
    <row r="16" spans="1:38" s="1" customFormat="1" ht="15">
      <c r="A16" s="12" t="s">
        <v>11</v>
      </c>
      <c r="B16" s="13" t="s">
        <v>68</v>
      </c>
      <c r="C16" s="17"/>
      <c r="D16" s="27"/>
      <c r="E16" s="17"/>
      <c r="F16" s="17"/>
      <c r="G16" s="27"/>
      <c r="H16" s="17"/>
      <c r="I16" s="17"/>
      <c r="J16" s="27"/>
      <c r="K16" s="17"/>
      <c r="L16" s="17"/>
      <c r="M16" s="27"/>
      <c r="N16" s="17"/>
      <c r="O16" s="17"/>
      <c r="P16" s="27"/>
      <c r="Q16" s="17"/>
      <c r="R16" s="17"/>
      <c r="S16" s="27"/>
      <c r="T16" s="17"/>
      <c r="U16" s="17"/>
      <c r="V16" s="27"/>
      <c r="W16" s="17"/>
      <c r="X16" s="17"/>
      <c r="Y16" s="27"/>
      <c r="Z16" s="17"/>
      <c r="AA16" s="17"/>
      <c r="AB16" s="27"/>
      <c r="AC16" s="17"/>
      <c r="AD16" s="17"/>
      <c r="AE16" s="27"/>
      <c r="AF16" s="17"/>
      <c r="AG16" s="17"/>
      <c r="AH16" s="27"/>
      <c r="AI16" s="17"/>
      <c r="AJ16" s="17"/>
      <c r="AK16" s="27"/>
      <c r="AL16" s="17"/>
    </row>
    <row r="17" spans="1:38" ht="15">
      <c r="A17" s="62" t="s">
        <v>12</v>
      </c>
      <c r="B17" s="6" t="s">
        <v>127</v>
      </c>
      <c r="C17" s="18">
        <v>0</v>
      </c>
      <c r="D17" s="28">
        <v>0</v>
      </c>
      <c r="E17" s="18">
        <f aca="true" t="shared" si="0" ref="E17:E24">D17-C17</f>
        <v>0</v>
      </c>
      <c r="F17" s="18">
        <v>0</v>
      </c>
      <c r="G17" s="28">
        <v>0</v>
      </c>
      <c r="H17" s="18">
        <f aca="true" t="shared" si="1" ref="H17:H24">G17-F17</f>
        <v>0</v>
      </c>
      <c r="I17" s="18">
        <v>0</v>
      </c>
      <c r="J17" s="28">
        <v>0</v>
      </c>
      <c r="K17" s="18">
        <f aca="true" t="shared" si="2" ref="K17:K24">J17-I17</f>
        <v>0</v>
      </c>
      <c r="L17" s="18">
        <v>0</v>
      </c>
      <c r="M17" s="28">
        <v>0</v>
      </c>
      <c r="N17" s="18">
        <f aca="true" t="shared" si="3" ref="N17:N24">M17-L17</f>
        <v>0</v>
      </c>
      <c r="O17" s="18">
        <v>0</v>
      </c>
      <c r="P17" s="28">
        <v>0</v>
      </c>
      <c r="Q17" s="18">
        <f aca="true" t="shared" si="4" ref="Q17:Q24">P17-O17</f>
        <v>0</v>
      </c>
      <c r="R17" s="18">
        <v>0</v>
      </c>
      <c r="S17" s="28">
        <v>0</v>
      </c>
      <c r="T17" s="18">
        <f aca="true" t="shared" si="5" ref="T17:T24">S17-R17</f>
        <v>0</v>
      </c>
      <c r="U17" s="18">
        <v>0</v>
      </c>
      <c r="V17" s="28">
        <v>0</v>
      </c>
      <c r="W17" s="18">
        <f aca="true" t="shared" si="6" ref="W17:W24">V17-U17</f>
        <v>0</v>
      </c>
      <c r="X17" s="18">
        <v>0</v>
      </c>
      <c r="Y17" s="28">
        <v>0</v>
      </c>
      <c r="Z17" s="18">
        <f aca="true" t="shared" si="7" ref="Z17:Z24">Y17-X17</f>
        <v>0</v>
      </c>
      <c r="AA17" s="18">
        <v>0</v>
      </c>
      <c r="AB17" s="28">
        <v>0</v>
      </c>
      <c r="AC17" s="18">
        <f aca="true" t="shared" si="8" ref="AC17:AC24">AB17-AA17</f>
        <v>0</v>
      </c>
      <c r="AD17" s="18">
        <v>0</v>
      </c>
      <c r="AE17" s="28">
        <v>0</v>
      </c>
      <c r="AF17" s="18">
        <f aca="true" t="shared" si="9" ref="AF17:AF24">AE17-AD17</f>
        <v>0</v>
      </c>
      <c r="AG17" s="18">
        <v>0</v>
      </c>
      <c r="AH17" s="28">
        <v>0</v>
      </c>
      <c r="AI17" s="18">
        <f aca="true" t="shared" si="10" ref="AI17:AI24">AH17-AG17</f>
        <v>0</v>
      </c>
      <c r="AJ17" s="18">
        <v>0</v>
      </c>
      <c r="AK17" s="28">
        <v>0</v>
      </c>
      <c r="AL17" s="18">
        <f aca="true" t="shared" si="11" ref="AL17:AL24">AK17-AJ17</f>
        <v>0</v>
      </c>
    </row>
    <row r="18" spans="1:38" ht="15">
      <c r="A18" s="62" t="s">
        <v>13</v>
      </c>
      <c r="B18" s="6" t="s">
        <v>128</v>
      </c>
      <c r="C18" s="18">
        <v>0</v>
      </c>
      <c r="D18" s="28">
        <v>0</v>
      </c>
      <c r="E18" s="18">
        <f t="shared" si="0"/>
        <v>0</v>
      </c>
      <c r="F18" s="18">
        <v>0</v>
      </c>
      <c r="G18" s="28">
        <v>0</v>
      </c>
      <c r="H18" s="18">
        <f t="shared" si="1"/>
        <v>0</v>
      </c>
      <c r="I18" s="18">
        <v>0</v>
      </c>
      <c r="J18" s="28">
        <v>0</v>
      </c>
      <c r="K18" s="18">
        <f t="shared" si="2"/>
        <v>0</v>
      </c>
      <c r="L18" s="18">
        <v>0</v>
      </c>
      <c r="M18" s="28">
        <v>0</v>
      </c>
      <c r="N18" s="18">
        <f t="shared" si="3"/>
        <v>0</v>
      </c>
      <c r="O18" s="18">
        <v>0</v>
      </c>
      <c r="P18" s="28">
        <v>0</v>
      </c>
      <c r="Q18" s="18">
        <f t="shared" si="4"/>
        <v>0</v>
      </c>
      <c r="R18" s="18">
        <v>0</v>
      </c>
      <c r="S18" s="28">
        <v>0</v>
      </c>
      <c r="T18" s="18">
        <f t="shared" si="5"/>
        <v>0</v>
      </c>
      <c r="U18" s="18">
        <v>0</v>
      </c>
      <c r="V18" s="28">
        <v>0</v>
      </c>
      <c r="W18" s="18">
        <f t="shared" si="6"/>
        <v>0</v>
      </c>
      <c r="X18" s="18">
        <v>0</v>
      </c>
      <c r="Y18" s="28">
        <v>0</v>
      </c>
      <c r="Z18" s="18">
        <f t="shared" si="7"/>
        <v>0</v>
      </c>
      <c r="AA18" s="18">
        <v>0</v>
      </c>
      <c r="AB18" s="28">
        <v>0</v>
      </c>
      <c r="AC18" s="18">
        <f t="shared" si="8"/>
        <v>0</v>
      </c>
      <c r="AD18" s="18">
        <v>0</v>
      </c>
      <c r="AE18" s="28">
        <v>0</v>
      </c>
      <c r="AF18" s="18">
        <f t="shared" si="9"/>
        <v>0</v>
      </c>
      <c r="AG18" s="18">
        <v>0</v>
      </c>
      <c r="AH18" s="28">
        <v>0</v>
      </c>
      <c r="AI18" s="18">
        <f t="shared" si="10"/>
        <v>0</v>
      </c>
      <c r="AJ18" s="18">
        <v>0</v>
      </c>
      <c r="AK18" s="28">
        <v>0</v>
      </c>
      <c r="AL18" s="18">
        <f t="shared" si="11"/>
        <v>0</v>
      </c>
    </row>
    <row r="19" spans="1:38" ht="15">
      <c r="A19" s="62" t="s">
        <v>14</v>
      </c>
      <c r="B19" s="6" t="s">
        <v>132</v>
      </c>
      <c r="C19" s="18">
        <v>0</v>
      </c>
      <c r="D19" s="28">
        <v>0</v>
      </c>
      <c r="E19" s="18">
        <f>D19-C19</f>
        <v>0</v>
      </c>
      <c r="F19" s="18">
        <v>0</v>
      </c>
      <c r="G19" s="28">
        <v>0</v>
      </c>
      <c r="H19" s="18">
        <f>G19-F19</f>
        <v>0</v>
      </c>
      <c r="I19" s="18">
        <v>0</v>
      </c>
      <c r="J19" s="28">
        <v>0</v>
      </c>
      <c r="K19" s="18">
        <f>J19-I19</f>
        <v>0</v>
      </c>
      <c r="L19" s="18">
        <v>0</v>
      </c>
      <c r="M19" s="28">
        <v>0</v>
      </c>
      <c r="N19" s="18">
        <f>M19-L19</f>
        <v>0</v>
      </c>
      <c r="O19" s="18">
        <v>0</v>
      </c>
      <c r="P19" s="28">
        <v>0</v>
      </c>
      <c r="Q19" s="18">
        <f>P19-O19</f>
        <v>0</v>
      </c>
      <c r="R19" s="18">
        <v>0</v>
      </c>
      <c r="S19" s="28">
        <v>0</v>
      </c>
      <c r="T19" s="18">
        <f>S19-R19</f>
        <v>0</v>
      </c>
      <c r="U19" s="18">
        <v>0</v>
      </c>
      <c r="V19" s="28">
        <v>0</v>
      </c>
      <c r="W19" s="18">
        <f>V19-U19</f>
        <v>0</v>
      </c>
      <c r="X19" s="18">
        <v>0</v>
      </c>
      <c r="Y19" s="28">
        <v>0</v>
      </c>
      <c r="Z19" s="18">
        <f>Y19-X19</f>
        <v>0</v>
      </c>
      <c r="AA19" s="18">
        <v>0</v>
      </c>
      <c r="AB19" s="28">
        <v>0</v>
      </c>
      <c r="AC19" s="18">
        <f>AB19-AA19</f>
        <v>0</v>
      </c>
      <c r="AD19" s="18">
        <v>0</v>
      </c>
      <c r="AE19" s="28">
        <v>0</v>
      </c>
      <c r="AF19" s="18">
        <f>AE19-AD19</f>
        <v>0</v>
      </c>
      <c r="AG19" s="18">
        <v>0</v>
      </c>
      <c r="AH19" s="28">
        <v>0</v>
      </c>
      <c r="AI19" s="18">
        <f>AH19-AG19</f>
        <v>0</v>
      </c>
      <c r="AJ19" s="18">
        <v>0</v>
      </c>
      <c r="AK19" s="28">
        <v>0</v>
      </c>
      <c r="AL19" s="18">
        <f>AK19-AJ19</f>
        <v>0</v>
      </c>
    </row>
    <row r="20" spans="1:72" s="1" customFormat="1" ht="15">
      <c r="A20" s="12" t="s">
        <v>129</v>
      </c>
      <c r="B20" s="13" t="s">
        <v>130</v>
      </c>
      <c r="C20" s="12"/>
      <c r="D20" s="12"/>
      <c r="E20" s="17">
        <v>0</v>
      </c>
      <c r="F20" s="17">
        <v>0</v>
      </c>
      <c r="G20" s="27">
        <v>0</v>
      </c>
      <c r="H20" s="27">
        <v>0</v>
      </c>
      <c r="I20" s="17">
        <f>G20-E20</f>
        <v>0</v>
      </c>
      <c r="J20" s="17">
        <f>H20-F20</f>
        <v>0</v>
      </c>
      <c r="K20" s="17">
        <v>0</v>
      </c>
      <c r="L20" s="17">
        <v>0</v>
      </c>
      <c r="M20" s="27">
        <v>0</v>
      </c>
      <c r="N20" s="27">
        <v>0</v>
      </c>
      <c r="O20" s="17">
        <f>M20-K20</f>
        <v>0</v>
      </c>
      <c r="P20" s="17">
        <f>N20-L20</f>
        <v>0</v>
      </c>
      <c r="Q20" s="17">
        <v>0</v>
      </c>
      <c r="R20" s="17">
        <v>0</v>
      </c>
      <c r="S20" s="27">
        <v>0</v>
      </c>
      <c r="T20" s="27">
        <v>0</v>
      </c>
      <c r="U20" s="17">
        <f>S20-Q20</f>
        <v>0</v>
      </c>
      <c r="V20" s="17">
        <f>T20-R20</f>
        <v>0</v>
      </c>
      <c r="W20" s="17">
        <v>0</v>
      </c>
      <c r="X20" s="17">
        <v>0</v>
      </c>
      <c r="Y20" s="27">
        <v>0</v>
      </c>
      <c r="Z20" s="27">
        <v>0</v>
      </c>
      <c r="AA20" s="17">
        <f>Y20-W20</f>
        <v>0</v>
      </c>
      <c r="AB20" s="17">
        <f>Z20-X20</f>
        <v>0</v>
      </c>
      <c r="AC20" s="17">
        <v>0</v>
      </c>
      <c r="AD20" s="17">
        <v>0</v>
      </c>
      <c r="AE20" s="27">
        <v>0</v>
      </c>
      <c r="AF20" s="27">
        <v>0</v>
      </c>
      <c r="AG20" s="17">
        <f>AE20-AC20</f>
        <v>0</v>
      </c>
      <c r="AH20" s="17">
        <f>AF20-AD20</f>
        <v>0</v>
      </c>
      <c r="AI20" s="17">
        <v>0</v>
      </c>
      <c r="AJ20" s="17">
        <v>0</v>
      </c>
      <c r="AK20" s="27">
        <v>0</v>
      </c>
      <c r="AL20" s="27">
        <v>0</v>
      </c>
      <c r="AM20" s="17">
        <f>AK20-AI20</f>
        <v>0</v>
      </c>
      <c r="AN20" s="17">
        <f>AL20-AJ20</f>
        <v>0</v>
      </c>
      <c r="AO20" s="17">
        <v>0</v>
      </c>
      <c r="AP20" s="17">
        <v>0</v>
      </c>
      <c r="AQ20" s="27">
        <v>0</v>
      </c>
      <c r="AR20" s="27">
        <v>0</v>
      </c>
      <c r="AS20" s="17">
        <f>AQ20-AO20</f>
        <v>0</v>
      </c>
      <c r="AT20" s="17">
        <f>AR20-AP20</f>
        <v>0</v>
      </c>
      <c r="AU20" s="17">
        <v>0</v>
      </c>
      <c r="AV20" s="17">
        <v>0</v>
      </c>
      <c r="AW20" s="27">
        <v>0</v>
      </c>
      <c r="AX20" s="27">
        <v>0</v>
      </c>
      <c r="AY20" s="17">
        <f>AW20-AU20</f>
        <v>0</v>
      </c>
      <c r="AZ20" s="17">
        <f>AX20-AV20</f>
        <v>0</v>
      </c>
      <c r="BA20" s="17">
        <v>0</v>
      </c>
      <c r="BB20" s="17">
        <v>0</v>
      </c>
      <c r="BC20" s="27">
        <v>0</v>
      </c>
      <c r="BD20" s="27">
        <v>0</v>
      </c>
      <c r="BE20" s="17">
        <f>BC20-BA20</f>
        <v>0</v>
      </c>
      <c r="BF20" s="17">
        <f>BD20-BB20</f>
        <v>0</v>
      </c>
      <c r="BG20" s="17">
        <v>0</v>
      </c>
      <c r="BH20" s="17">
        <v>0</v>
      </c>
      <c r="BI20" s="17">
        <v>0</v>
      </c>
      <c r="BJ20" s="27">
        <v>0</v>
      </c>
      <c r="BK20" s="17">
        <f>BJ20-BI20</f>
        <v>0</v>
      </c>
      <c r="BL20" s="17">
        <v>0</v>
      </c>
      <c r="BM20" s="27">
        <v>0</v>
      </c>
      <c r="BN20" s="17">
        <f>BM20-BL20</f>
        <v>0</v>
      </c>
      <c r="BO20" s="17">
        <v>0</v>
      </c>
      <c r="BP20" s="27">
        <v>0</v>
      </c>
      <c r="BQ20" s="17">
        <f>BP20-BO20</f>
        <v>0</v>
      </c>
      <c r="BR20" s="17">
        <v>0</v>
      </c>
      <c r="BS20" s="35">
        <v>0</v>
      </c>
      <c r="BT20" s="17">
        <f>BS20-BR20</f>
        <v>0</v>
      </c>
    </row>
    <row r="21" spans="1:38" ht="15">
      <c r="A21" s="7" t="s">
        <v>234</v>
      </c>
      <c r="B21" s="6" t="s">
        <v>131</v>
      </c>
      <c r="C21" s="18">
        <v>0</v>
      </c>
      <c r="D21" s="28">
        <v>0</v>
      </c>
      <c r="E21" s="18">
        <f t="shared" si="0"/>
        <v>0</v>
      </c>
      <c r="F21" s="18">
        <v>0</v>
      </c>
      <c r="G21" s="28">
        <v>0</v>
      </c>
      <c r="H21" s="18">
        <f t="shared" si="1"/>
        <v>0</v>
      </c>
      <c r="I21" s="18">
        <v>0</v>
      </c>
      <c r="J21" s="28">
        <v>0</v>
      </c>
      <c r="K21" s="18">
        <f t="shared" si="2"/>
        <v>0</v>
      </c>
      <c r="L21" s="18">
        <v>0</v>
      </c>
      <c r="M21" s="28">
        <v>0</v>
      </c>
      <c r="N21" s="18">
        <f t="shared" si="3"/>
        <v>0</v>
      </c>
      <c r="O21" s="18">
        <v>0</v>
      </c>
      <c r="P21" s="28">
        <v>0</v>
      </c>
      <c r="Q21" s="18">
        <f t="shared" si="4"/>
        <v>0</v>
      </c>
      <c r="R21" s="18">
        <v>0</v>
      </c>
      <c r="S21" s="28">
        <v>0</v>
      </c>
      <c r="T21" s="18">
        <f t="shared" si="5"/>
        <v>0</v>
      </c>
      <c r="U21" s="18">
        <v>0</v>
      </c>
      <c r="V21" s="28">
        <v>0</v>
      </c>
      <c r="W21" s="18">
        <f t="shared" si="6"/>
        <v>0</v>
      </c>
      <c r="X21" s="18">
        <v>0</v>
      </c>
      <c r="Y21" s="28">
        <v>0</v>
      </c>
      <c r="Z21" s="18">
        <f t="shared" si="7"/>
        <v>0</v>
      </c>
      <c r="AA21" s="18">
        <v>0</v>
      </c>
      <c r="AB21" s="28">
        <v>0</v>
      </c>
      <c r="AC21" s="18">
        <f t="shared" si="8"/>
        <v>0</v>
      </c>
      <c r="AD21" s="18">
        <v>0</v>
      </c>
      <c r="AE21" s="28">
        <v>0</v>
      </c>
      <c r="AF21" s="18">
        <f t="shared" si="9"/>
        <v>0</v>
      </c>
      <c r="AG21" s="18">
        <v>0</v>
      </c>
      <c r="AH21" s="28">
        <v>0</v>
      </c>
      <c r="AI21" s="18">
        <f t="shared" si="10"/>
        <v>0</v>
      </c>
      <c r="AJ21" s="18">
        <v>0</v>
      </c>
      <c r="AK21" s="28">
        <v>0</v>
      </c>
      <c r="AL21" s="18">
        <f t="shared" si="11"/>
        <v>0</v>
      </c>
    </row>
    <row r="22" spans="1:38" ht="15" hidden="1">
      <c r="A22" s="7" t="s">
        <v>15</v>
      </c>
      <c r="B22" s="6" t="s">
        <v>2</v>
      </c>
      <c r="C22" s="18">
        <v>0</v>
      </c>
      <c r="D22" s="28">
        <v>0</v>
      </c>
      <c r="E22" s="18">
        <f t="shared" si="0"/>
        <v>0</v>
      </c>
      <c r="F22" s="18">
        <v>0</v>
      </c>
      <c r="G22" s="28">
        <v>0</v>
      </c>
      <c r="H22" s="18">
        <f t="shared" si="1"/>
        <v>0</v>
      </c>
      <c r="I22" s="18">
        <v>0</v>
      </c>
      <c r="J22" s="28">
        <v>0</v>
      </c>
      <c r="K22" s="18">
        <f t="shared" si="2"/>
        <v>0</v>
      </c>
      <c r="L22" s="18">
        <v>0</v>
      </c>
      <c r="M22" s="28">
        <v>0</v>
      </c>
      <c r="N22" s="18">
        <f t="shared" si="3"/>
        <v>0</v>
      </c>
      <c r="O22" s="18">
        <v>0</v>
      </c>
      <c r="P22" s="28">
        <v>0</v>
      </c>
      <c r="Q22" s="18">
        <f t="shared" si="4"/>
        <v>0</v>
      </c>
      <c r="R22" s="18">
        <v>0</v>
      </c>
      <c r="S22" s="28">
        <v>0</v>
      </c>
      <c r="T22" s="18">
        <f t="shared" si="5"/>
        <v>0</v>
      </c>
      <c r="U22" s="18">
        <v>0</v>
      </c>
      <c r="V22" s="28">
        <v>0</v>
      </c>
      <c r="W22" s="18">
        <f t="shared" si="6"/>
        <v>0</v>
      </c>
      <c r="X22" s="18">
        <v>0</v>
      </c>
      <c r="Y22" s="28">
        <v>0</v>
      </c>
      <c r="Z22" s="18">
        <f t="shared" si="7"/>
        <v>0</v>
      </c>
      <c r="AA22" s="18">
        <v>0</v>
      </c>
      <c r="AB22" s="28">
        <v>0</v>
      </c>
      <c r="AC22" s="18">
        <f t="shared" si="8"/>
        <v>0</v>
      </c>
      <c r="AD22" s="18">
        <v>0</v>
      </c>
      <c r="AE22" s="28">
        <v>0</v>
      </c>
      <c r="AF22" s="18">
        <f t="shared" si="9"/>
        <v>0</v>
      </c>
      <c r="AG22" s="18">
        <v>0</v>
      </c>
      <c r="AH22" s="28">
        <v>0</v>
      </c>
      <c r="AI22" s="18">
        <f t="shared" si="10"/>
        <v>0</v>
      </c>
      <c r="AJ22" s="18">
        <v>0</v>
      </c>
      <c r="AK22" s="28">
        <v>0</v>
      </c>
      <c r="AL22" s="18">
        <f t="shared" si="11"/>
        <v>0</v>
      </c>
    </row>
    <row r="23" spans="1:38" ht="15" hidden="1">
      <c r="A23" s="7" t="s">
        <v>16</v>
      </c>
      <c r="B23" s="6" t="s">
        <v>3</v>
      </c>
      <c r="C23" s="18">
        <v>0</v>
      </c>
      <c r="D23" s="28">
        <v>0</v>
      </c>
      <c r="E23" s="18">
        <f t="shared" si="0"/>
        <v>0</v>
      </c>
      <c r="F23" s="18">
        <v>0</v>
      </c>
      <c r="G23" s="28">
        <v>0</v>
      </c>
      <c r="H23" s="18">
        <f t="shared" si="1"/>
        <v>0</v>
      </c>
      <c r="I23" s="18">
        <v>0</v>
      </c>
      <c r="J23" s="28">
        <v>0</v>
      </c>
      <c r="K23" s="18">
        <f t="shared" si="2"/>
        <v>0</v>
      </c>
      <c r="L23" s="18">
        <v>0</v>
      </c>
      <c r="M23" s="28">
        <v>0</v>
      </c>
      <c r="N23" s="18">
        <f t="shared" si="3"/>
        <v>0</v>
      </c>
      <c r="O23" s="18">
        <v>0</v>
      </c>
      <c r="P23" s="28">
        <v>0</v>
      </c>
      <c r="Q23" s="18">
        <f t="shared" si="4"/>
        <v>0</v>
      </c>
      <c r="R23" s="18">
        <v>0</v>
      </c>
      <c r="S23" s="28">
        <v>0</v>
      </c>
      <c r="T23" s="18">
        <f t="shared" si="5"/>
        <v>0</v>
      </c>
      <c r="U23" s="18">
        <v>0</v>
      </c>
      <c r="V23" s="28">
        <v>0</v>
      </c>
      <c r="W23" s="18">
        <f t="shared" si="6"/>
        <v>0</v>
      </c>
      <c r="X23" s="18">
        <v>0</v>
      </c>
      <c r="Y23" s="28">
        <v>0</v>
      </c>
      <c r="Z23" s="18">
        <f t="shared" si="7"/>
        <v>0</v>
      </c>
      <c r="AA23" s="18">
        <v>0</v>
      </c>
      <c r="AB23" s="28">
        <v>0</v>
      </c>
      <c r="AC23" s="18">
        <f t="shared" si="8"/>
        <v>0</v>
      </c>
      <c r="AD23" s="18">
        <v>0</v>
      </c>
      <c r="AE23" s="28">
        <v>0</v>
      </c>
      <c r="AF23" s="18">
        <f t="shared" si="9"/>
        <v>0</v>
      </c>
      <c r="AG23" s="18">
        <v>0</v>
      </c>
      <c r="AH23" s="28">
        <v>0</v>
      </c>
      <c r="AI23" s="18">
        <f t="shared" si="10"/>
        <v>0</v>
      </c>
      <c r="AJ23" s="18">
        <v>0</v>
      </c>
      <c r="AK23" s="28">
        <v>0</v>
      </c>
      <c r="AL23" s="18">
        <f t="shared" si="11"/>
        <v>0</v>
      </c>
    </row>
    <row r="24" spans="1:38" ht="15" hidden="1">
      <c r="A24" s="7" t="s">
        <v>17</v>
      </c>
      <c r="B24" s="6" t="s">
        <v>4</v>
      </c>
      <c r="C24" s="18">
        <v>0</v>
      </c>
      <c r="D24" s="28">
        <v>0</v>
      </c>
      <c r="E24" s="18">
        <f t="shared" si="0"/>
        <v>0</v>
      </c>
      <c r="F24" s="18">
        <v>0</v>
      </c>
      <c r="G24" s="28">
        <v>0</v>
      </c>
      <c r="H24" s="18">
        <f t="shared" si="1"/>
        <v>0</v>
      </c>
      <c r="I24" s="18">
        <v>0</v>
      </c>
      <c r="J24" s="28">
        <v>0</v>
      </c>
      <c r="K24" s="18">
        <f t="shared" si="2"/>
        <v>0</v>
      </c>
      <c r="L24" s="18">
        <v>0</v>
      </c>
      <c r="M24" s="28">
        <v>0</v>
      </c>
      <c r="N24" s="18">
        <f t="shared" si="3"/>
        <v>0</v>
      </c>
      <c r="O24" s="18">
        <v>0</v>
      </c>
      <c r="P24" s="28">
        <v>0</v>
      </c>
      <c r="Q24" s="18">
        <f t="shared" si="4"/>
        <v>0</v>
      </c>
      <c r="R24" s="18">
        <v>0</v>
      </c>
      <c r="S24" s="28">
        <v>0</v>
      </c>
      <c r="T24" s="18">
        <f t="shared" si="5"/>
        <v>0</v>
      </c>
      <c r="U24" s="18">
        <v>0</v>
      </c>
      <c r="V24" s="28">
        <v>0</v>
      </c>
      <c r="W24" s="18">
        <f t="shared" si="6"/>
        <v>0</v>
      </c>
      <c r="X24" s="18">
        <v>0</v>
      </c>
      <c r="Y24" s="28">
        <v>0</v>
      </c>
      <c r="Z24" s="18">
        <f t="shared" si="7"/>
        <v>0</v>
      </c>
      <c r="AA24" s="18">
        <v>0</v>
      </c>
      <c r="AB24" s="28">
        <v>0</v>
      </c>
      <c r="AC24" s="18">
        <f t="shared" si="8"/>
        <v>0</v>
      </c>
      <c r="AD24" s="18">
        <v>0</v>
      </c>
      <c r="AE24" s="28">
        <v>0</v>
      </c>
      <c r="AF24" s="18">
        <f t="shared" si="9"/>
        <v>0</v>
      </c>
      <c r="AG24" s="18">
        <v>0</v>
      </c>
      <c r="AH24" s="28">
        <v>0</v>
      </c>
      <c r="AI24" s="18">
        <f t="shared" si="10"/>
        <v>0</v>
      </c>
      <c r="AJ24" s="18">
        <v>0</v>
      </c>
      <c r="AK24" s="28">
        <v>0</v>
      </c>
      <c r="AL24" s="18">
        <f t="shared" si="11"/>
        <v>0</v>
      </c>
    </row>
  </sheetData>
  <sheetProtection/>
  <mergeCells count="15">
    <mergeCell ref="C6:AL6"/>
    <mergeCell ref="AJ7:AL7"/>
    <mergeCell ref="A6:A8"/>
    <mergeCell ref="B6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</mergeCells>
  <conditionalFormatting sqref="E21:E24 E9:E13 H9:H13 K9:K13 N9:N13 Q9:Q13 T9:T13 W9:W13 Z9:Z13 AC9:AC13 AF9:AF13 AI9:AI13 AL9:AL13 AL16:AL19 AI16:AI19 AF16:AF19 AC16:AC19 Z16:Z19 W16:W19 T16:T19 Q16:Q19 N16:N19 K16:K19 H16:H19 E16:E19">
    <cfRule type="cellIs" priority="16" dxfId="4" operator="notEqual">
      <formula>0</formula>
    </cfRule>
  </conditionalFormatting>
  <conditionalFormatting sqref="H21:H24">
    <cfRule type="cellIs" priority="15" dxfId="4" operator="notEqual">
      <formula>0</formula>
    </cfRule>
  </conditionalFormatting>
  <conditionalFormatting sqref="K21:K24">
    <cfRule type="cellIs" priority="14" dxfId="4" operator="notEqual">
      <formula>0</formula>
    </cfRule>
  </conditionalFormatting>
  <conditionalFormatting sqref="N21:N24">
    <cfRule type="cellIs" priority="13" dxfId="4" operator="notEqual">
      <formula>0</formula>
    </cfRule>
  </conditionalFormatting>
  <conditionalFormatting sqref="Q21:Q24">
    <cfRule type="cellIs" priority="12" dxfId="4" operator="notEqual">
      <formula>0</formula>
    </cfRule>
  </conditionalFormatting>
  <conditionalFormatting sqref="T21:T24">
    <cfRule type="cellIs" priority="11" dxfId="4" operator="notEqual">
      <formula>0</formula>
    </cfRule>
  </conditionalFormatting>
  <conditionalFormatting sqref="W21:W24">
    <cfRule type="cellIs" priority="10" dxfId="4" operator="notEqual">
      <formula>0</formula>
    </cfRule>
  </conditionalFormatting>
  <conditionalFormatting sqref="Z21:Z24">
    <cfRule type="cellIs" priority="9" dxfId="4" operator="notEqual">
      <formula>0</formula>
    </cfRule>
  </conditionalFormatting>
  <conditionalFormatting sqref="AC21:AC24">
    <cfRule type="cellIs" priority="8" dxfId="4" operator="notEqual">
      <formula>0</formula>
    </cfRule>
  </conditionalFormatting>
  <conditionalFormatting sqref="AF21:AF24">
    <cfRule type="cellIs" priority="7" dxfId="4" operator="notEqual">
      <formula>0</formula>
    </cfRule>
  </conditionalFormatting>
  <conditionalFormatting sqref="AI21:AI24">
    <cfRule type="cellIs" priority="6" dxfId="4" operator="notEqual">
      <formula>0</formula>
    </cfRule>
  </conditionalFormatting>
  <conditionalFormatting sqref="AL21:AL24">
    <cfRule type="cellIs" priority="5" dxfId="4" operator="notEqual">
      <formula>0</formula>
    </cfRule>
  </conditionalFormatting>
  <conditionalFormatting sqref="BQ20 BT20">
    <cfRule type="cellIs" priority="3" dxfId="4" operator="notEqual">
      <formula>0</formula>
    </cfRule>
  </conditionalFormatting>
  <conditionalFormatting sqref="BN20 O20:P20 U20:V20 AA20:AB20 AM20:AN20 AS20:AT20 AY20:AZ20 BE20:BF20 BK20 AG20:AH20 I20:J20">
    <cfRule type="cellIs" priority="4" dxfId="0" operator="notEqual">
      <formula>0</formula>
    </cfRule>
  </conditionalFormatting>
  <conditionalFormatting sqref="AL14 AI14 AF14 AC14 Z14 W14 T14 Q14 N14 K14 H14 E14">
    <cfRule type="cellIs" priority="2" dxfId="4" operator="notEqual">
      <formula>0</formula>
    </cfRule>
  </conditionalFormatting>
  <conditionalFormatting sqref="AL15 AI15 AF15 AC15 Z15 W15 T15 Q15 N15 K15 H15 E15">
    <cfRule type="cellIs" priority="1" dxfId="4" operator="notEqual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23"/>
  <sheetViews>
    <sheetView zoomScalePageLayoutView="0" workbookViewId="0" topLeftCell="A1">
      <pane xSplit="2" ySplit="8" topLeftCell="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3" sqref="J13"/>
    </sheetView>
  </sheetViews>
  <sheetFormatPr defaultColWidth="9.140625" defaultRowHeight="15"/>
  <cols>
    <col min="1" max="1" width="4.8515625" style="8" customWidth="1"/>
    <col min="2" max="2" width="29.140625" style="0" customWidth="1"/>
    <col min="3" max="3" width="16.00390625" style="0" customWidth="1"/>
    <col min="4" max="4" width="16.00390625" style="25" customWidth="1"/>
    <col min="5" max="5" width="16.00390625" style="0" customWidth="1"/>
    <col min="6" max="6" width="14.8515625" style="0" customWidth="1"/>
    <col min="7" max="7" width="14.8515625" style="25" customWidth="1"/>
    <col min="8" max="9" width="14.8515625" style="0" customWidth="1"/>
    <col min="10" max="10" width="14.8515625" style="25" customWidth="1"/>
    <col min="11" max="11" width="14.8515625" style="0" customWidth="1"/>
    <col min="12" max="12" width="11.421875" style="0" customWidth="1"/>
    <col min="13" max="13" width="11.421875" style="25" customWidth="1"/>
    <col min="14" max="15" width="11.421875" style="0" customWidth="1"/>
    <col min="16" max="16" width="11.421875" style="25" customWidth="1"/>
    <col min="17" max="17" width="11.421875" style="0" customWidth="1"/>
    <col min="18" max="18" width="12.421875" style="0" customWidth="1"/>
    <col min="19" max="19" width="12.421875" style="25" customWidth="1"/>
    <col min="20" max="21" width="12.421875" style="0" customWidth="1"/>
    <col min="22" max="22" width="12.421875" style="25" customWidth="1"/>
    <col min="23" max="23" width="12.421875" style="0" customWidth="1"/>
    <col min="24" max="24" width="13.28125" style="0" customWidth="1"/>
    <col min="25" max="25" width="15.421875" style="8" customWidth="1"/>
    <col min="27" max="16384" width="9.140625" style="98" customWidth="1"/>
  </cols>
  <sheetData>
    <row r="4" spans="1:25" ht="83.25" customHeight="1">
      <c r="A4" s="108" t="s">
        <v>5</v>
      </c>
      <c r="B4" s="108" t="s">
        <v>242</v>
      </c>
      <c r="C4" s="121" t="s">
        <v>69</v>
      </c>
      <c r="D4" s="133"/>
      <c r="E4" s="133"/>
      <c r="F4" s="133"/>
      <c r="G4" s="133"/>
      <c r="H4" s="122"/>
      <c r="I4" s="121" t="s">
        <v>71</v>
      </c>
      <c r="J4" s="133"/>
      <c r="K4" s="122"/>
      <c r="L4" s="121" t="s">
        <v>73</v>
      </c>
      <c r="M4" s="133"/>
      <c r="N4" s="133"/>
      <c r="O4" s="133"/>
      <c r="P4" s="133"/>
      <c r="Q4" s="122"/>
      <c r="R4" s="108" t="s">
        <v>85</v>
      </c>
      <c r="S4" s="108"/>
      <c r="T4" s="108"/>
      <c r="U4" s="108"/>
      <c r="V4" s="108"/>
      <c r="W4" s="108"/>
      <c r="X4" s="108"/>
      <c r="Y4" s="108"/>
    </row>
    <row r="5" spans="1:25" ht="14.25" customHeight="1">
      <c r="A5" s="108"/>
      <c r="B5" s="108"/>
      <c r="C5" s="121" t="s">
        <v>81</v>
      </c>
      <c r="D5" s="133"/>
      <c r="E5" s="122"/>
      <c r="F5" s="121" t="s">
        <v>82</v>
      </c>
      <c r="G5" s="133"/>
      <c r="H5" s="122"/>
      <c r="I5" s="121" t="s">
        <v>20</v>
      </c>
      <c r="J5" s="133"/>
      <c r="K5" s="122"/>
      <c r="L5" s="121">
        <v>2020</v>
      </c>
      <c r="M5" s="133"/>
      <c r="N5" s="122"/>
      <c r="O5" s="121">
        <v>2021</v>
      </c>
      <c r="P5" s="133"/>
      <c r="Q5" s="122"/>
      <c r="R5" s="108">
        <v>2020</v>
      </c>
      <c r="S5" s="108"/>
      <c r="T5" s="108"/>
      <c r="U5" s="108">
        <v>2021</v>
      </c>
      <c r="V5" s="108"/>
      <c r="W5" s="108"/>
      <c r="X5" s="108" t="s">
        <v>136</v>
      </c>
      <c r="Y5" s="108" t="s">
        <v>114</v>
      </c>
    </row>
    <row r="6" spans="1:25" ht="15">
      <c r="A6" s="108"/>
      <c r="B6" s="108"/>
      <c r="C6" s="121">
        <v>1</v>
      </c>
      <c r="D6" s="133"/>
      <c r="E6" s="122"/>
      <c r="F6" s="121">
        <v>2</v>
      </c>
      <c r="G6" s="133"/>
      <c r="H6" s="122"/>
      <c r="I6" s="121">
        <v>3</v>
      </c>
      <c r="J6" s="133"/>
      <c r="K6" s="122"/>
      <c r="L6" s="121">
        <v>4</v>
      </c>
      <c r="M6" s="133"/>
      <c r="N6" s="133"/>
      <c r="O6" s="133"/>
      <c r="P6" s="133"/>
      <c r="Q6" s="122"/>
      <c r="R6" s="108">
        <v>5</v>
      </c>
      <c r="S6" s="108"/>
      <c r="T6" s="108"/>
      <c r="U6" s="108"/>
      <c r="V6" s="108"/>
      <c r="W6" s="108"/>
      <c r="X6" s="108"/>
      <c r="Y6" s="108"/>
    </row>
    <row r="7" spans="1:25" ht="90">
      <c r="A7" s="108"/>
      <c r="B7" s="108"/>
      <c r="C7" s="10" t="s">
        <v>158</v>
      </c>
      <c r="D7" s="26" t="s">
        <v>134</v>
      </c>
      <c r="E7" s="10" t="s">
        <v>93</v>
      </c>
      <c r="F7" s="10" t="s">
        <v>156</v>
      </c>
      <c r="G7" s="26" t="s">
        <v>134</v>
      </c>
      <c r="H7" s="10" t="s">
        <v>93</v>
      </c>
      <c r="I7" s="10" t="s">
        <v>157</v>
      </c>
      <c r="J7" s="26" t="s">
        <v>134</v>
      </c>
      <c r="K7" s="10" t="s">
        <v>93</v>
      </c>
      <c r="L7" s="10" t="s">
        <v>111</v>
      </c>
      <c r="M7" s="26" t="s">
        <v>92</v>
      </c>
      <c r="N7" s="10" t="s">
        <v>93</v>
      </c>
      <c r="O7" s="10" t="s">
        <v>133</v>
      </c>
      <c r="P7" s="26" t="s">
        <v>134</v>
      </c>
      <c r="Q7" s="10" t="s">
        <v>93</v>
      </c>
      <c r="R7" s="95" t="s">
        <v>111</v>
      </c>
      <c r="S7" s="96" t="s">
        <v>92</v>
      </c>
      <c r="T7" s="95" t="s">
        <v>93</v>
      </c>
      <c r="U7" s="95" t="s">
        <v>133</v>
      </c>
      <c r="V7" s="96" t="s">
        <v>134</v>
      </c>
      <c r="W7" s="95" t="s">
        <v>93</v>
      </c>
      <c r="X7" s="108"/>
      <c r="Y7" s="108"/>
    </row>
    <row r="8" spans="1:26" ht="15">
      <c r="A8" s="108"/>
      <c r="B8" s="108"/>
      <c r="C8" s="121" t="s">
        <v>70</v>
      </c>
      <c r="D8" s="133"/>
      <c r="E8" s="133"/>
      <c r="F8" s="133"/>
      <c r="G8" s="133"/>
      <c r="H8" s="122"/>
      <c r="I8" s="121" t="s">
        <v>72</v>
      </c>
      <c r="J8" s="133"/>
      <c r="K8" s="122"/>
      <c r="L8" s="121" t="s">
        <v>70</v>
      </c>
      <c r="M8" s="133"/>
      <c r="N8" s="133"/>
      <c r="O8" s="133"/>
      <c r="P8" s="133"/>
      <c r="Q8" s="122"/>
      <c r="R8" s="108" t="s">
        <v>72</v>
      </c>
      <c r="S8" s="108"/>
      <c r="T8" s="108"/>
      <c r="U8" s="108"/>
      <c r="V8" s="108"/>
      <c r="W8" s="108"/>
      <c r="X8" s="130" t="s">
        <v>70</v>
      </c>
      <c r="Y8" s="131"/>
      <c r="Z8" s="98"/>
    </row>
    <row r="9" spans="1:256" s="102" customFormat="1" ht="15">
      <c r="A9" s="45" t="s">
        <v>6</v>
      </c>
      <c r="B9" s="5" t="s">
        <v>66</v>
      </c>
      <c r="C9" s="5"/>
      <c r="D9" s="48"/>
      <c r="E9" s="5"/>
      <c r="F9" s="5"/>
      <c r="G9" s="48"/>
      <c r="H9" s="5"/>
      <c r="I9" s="5"/>
      <c r="J9" s="48"/>
      <c r="K9" s="5"/>
      <c r="L9" s="5"/>
      <c r="M9" s="48"/>
      <c r="N9" s="5"/>
      <c r="O9" s="46"/>
      <c r="P9" s="47"/>
      <c r="Q9" s="46"/>
      <c r="R9" s="5"/>
      <c r="S9" s="48"/>
      <c r="T9" s="5"/>
      <c r="U9" s="5"/>
      <c r="V9" s="48"/>
      <c r="W9" s="5"/>
      <c r="X9" s="5"/>
      <c r="Y9" s="45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spans="1:26" ht="15">
      <c r="A10" s="7" t="s">
        <v>7</v>
      </c>
      <c r="B10" s="6" t="s">
        <v>125</v>
      </c>
      <c r="C10" s="18">
        <v>36.6</v>
      </c>
      <c r="D10" s="28">
        <v>36.6</v>
      </c>
      <c r="E10" s="18">
        <f>D10-C10</f>
        <v>0</v>
      </c>
      <c r="F10" s="18">
        <v>32.3</v>
      </c>
      <c r="G10" s="28">
        <v>32.3</v>
      </c>
      <c r="H10" s="18">
        <f>G10-F10</f>
        <v>0</v>
      </c>
      <c r="I10" s="18">
        <v>0</v>
      </c>
      <c r="J10" s="28">
        <v>0</v>
      </c>
      <c r="K10" s="18">
        <f>J10-I10</f>
        <v>0</v>
      </c>
      <c r="L10" s="18">
        <v>110</v>
      </c>
      <c r="M10" s="28">
        <v>110</v>
      </c>
      <c r="N10" s="18">
        <f>M10-L10</f>
        <v>0</v>
      </c>
      <c r="O10" s="18">
        <v>113.2</v>
      </c>
      <c r="P10" s="28">
        <v>113.2</v>
      </c>
      <c r="Q10" s="18">
        <f>P10-O10</f>
        <v>0</v>
      </c>
      <c r="R10" s="18">
        <v>42650.3</v>
      </c>
      <c r="S10" s="28">
        <v>42650.3</v>
      </c>
      <c r="T10" s="18">
        <f>S10-R10</f>
        <v>0</v>
      </c>
      <c r="U10" s="18">
        <v>47747.6</v>
      </c>
      <c r="V10" s="28">
        <v>47747.6</v>
      </c>
      <c r="W10" s="18">
        <f>V10-U10</f>
        <v>0</v>
      </c>
      <c r="X10" s="49">
        <f aca="true" t="shared" si="0" ref="X10:X21">V10/S10*100</f>
        <v>111.95138135018978</v>
      </c>
      <c r="Y10" s="49">
        <f>X10-100</f>
        <v>11.951381350189777</v>
      </c>
      <c r="Z10" s="98"/>
    </row>
    <row r="11" spans="1:256" s="102" customFormat="1" ht="15">
      <c r="A11" s="45" t="s">
        <v>8</v>
      </c>
      <c r="B11" s="5" t="s">
        <v>67</v>
      </c>
      <c r="C11" s="46"/>
      <c r="D11" s="47"/>
      <c r="E11" s="46"/>
      <c r="F11" s="46"/>
      <c r="G11" s="47"/>
      <c r="H11" s="46"/>
      <c r="I11" s="46"/>
      <c r="J11" s="47"/>
      <c r="K11" s="46"/>
      <c r="L11" s="46"/>
      <c r="M11" s="47"/>
      <c r="N11" s="46"/>
      <c r="O11" s="46"/>
      <c r="P11" s="47"/>
      <c r="Q11" s="46"/>
      <c r="R11" s="46"/>
      <c r="S11" s="47"/>
      <c r="T11" s="46"/>
      <c r="U11" s="46"/>
      <c r="V11" s="47"/>
      <c r="W11" s="46"/>
      <c r="X11" s="50"/>
      <c r="Y11" s="50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</row>
    <row r="12" spans="1:26" ht="15">
      <c r="A12" s="62" t="s">
        <v>9</v>
      </c>
      <c r="B12" s="6" t="s">
        <v>122</v>
      </c>
      <c r="C12" s="18">
        <v>34.9</v>
      </c>
      <c r="D12" s="28">
        <v>34.9</v>
      </c>
      <c r="E12" s="18">
        <f>D12-C12</f>
        <v>0</v>
      </c>
      <c r="F12" s="18">
        <v>33.9</v>
      </c>
      <c r="G12" s="28">
        <v>33.9</v>
      </c>
      <c r="H12" s="85">
        <f>G12-F12</f>
        <v>0</v>
      </c>
      <c r="I12" s="85">
        <v>0</v>
      </c>
      <c r="J12" s="86">
        <v>0</v>
      </c>
      <c r="K12" s="18">
        <f>J12-I12</f>
        <v>0</v>
      </c>
      <c r="L12" s="18">
        <v>97</v>
      </c>
      <c r="M12" s="28">
        <v>97</v>
      </c>
      <c r="N12" s="18">
        <f>M12-L12</f>
        <v>0</v>
      </c>
      <c r="O12" s="18">
        <v>92</v>
      </c>
      <c r="P12" s="28">
        <v>92</v>
      </c>
      <c r="Q12" s="18">
        <f>P12-O12</f>
        <v>0</v>
      </c>
      <c r="R12" s="18">
        <v>71780.3</v>
      </c>
      <c r="S12" s="28">
        <v>71780.3</v>
      </c>
      <c r="T12" s="18">
        <f>S12-R12</f>
        <v>0</v>
      </c>
      <c r="U12" s="18">
        <v>75002.9</v>
      </c>
      <c r="V12" s="28">
        <v>75002.9</v>
      </c>
      <c r="W12" s="18">
        <f>V12-U12</f>
        <v>0</v>
      </c>
      <c r="X12" s="49">
        <f t="shared" si="0"/>
        <v>104.48953264335756</v>
      </c>
      <c r="Y12" s="49">
        <f aca="true" t="shared" si="1" ref="Y12:Y21">X12-100</f>
        <v>4.489532643357563</v>
      </c>
      <c r="Z12" s="98"/>
    </row>
    <row r="13" spans="1:26" ht="15">
      <c r="A13" s="62" t="s">
        <v>10</v>
      </c>
      <c r="B13" s="6" t="s">
        <v>123</v>
      </c>
      <c r="C13" s="18">
        <v>40.7</v>
      </c>
      <c r="D13" s="28">
        <v>40.7</v>
      </c>
      <c r="E13" s="18">
        <f>D13-C13</f>
        <v>0</v>
      </c>
      <c r="F13" s="18">
        <v>34.8</v>
      </c>
      <c r="G13" s="28">
        <v>34.8</v>
      </c>
      <c r="H13" s="18">
        <f>G13-F13</f>
        <v>0</v>
      </c>
      <c r="I13" s="18">
        <v>67.3</v>
      </c>
      <c r="J13" s="86">
        <v>93.7</v>
      </c>
      <c r="K13" s="18">
        <f>J13-I13</f>
        <v>26.400000000000006</v>
      </c>
      <c r="L13" s="18">
        <v>124</v>
      </c>
      <c r="M13" s="28">
        <v>124</v>
      </c>
      <c r="N13" s="18">
        <f>M13-L13</f>
        <v>0</v>
      </c>
      <c r="O13" s="18">
        <v>119</v>
      </c>
      <c r="P13" s="28">
        <v>119</v>
      </c>
      <c r="Q13" s="18">
        <f>P13-O13</f>
        <v>0</v>
      </c>
      <c r="R13" s="18">
        <v>35747.4</v>
      </c>
      <c r="S13" s="28">
        <v>35747.4</v>
      </c>
      <c r="T13" s="18">
        <f>S13-R13</f>
        <v>0</v>
      </c>
      <c r="U13" s="18">
        <v>37748.8</v>
      </c>
      <c r="V13" s="28">
        <v>37748.8</v>
      </c>
      <c r="W13" s="18">
        <f>V13-U13</f>
        <v>0</v>
      </c>
      <c r="X13" s="49">
        <f t="shared" si="0"/>
        <v>105.59872885860231</v>
      </c>
      <c r="Y13" s="49">
        <f t="shared" si="1"/>
        <v>5.598728858602314</v>
      </c>
      <c r="Z13" s="98"/>
    </row>
    <row r="14" spans="1:26" ht="15">
      <c r="A14" s="62" t="s">
        <v>240</v>
      </c>
      <c r="B14" s="6" t="s">
        <v>126</v>
      </c>
      <c r="C14" s="18">
        <v>60.4</v>
      </c>
      <c r="D14" s="28">
        <v>60.4</v>
      </c>
      <c r="E14" s="18">
        <f>D14-C14</f>
        <v>0</v>
      </c>
      <c r="F14" s="18">
        <v>38</v>
      </c>
      <c r="G14" s="28">
        <v>38</v>
      </c>
      <c r="H14" s="18">
        <f>G14-F14</f>
        <v>0</v>
      </c>
      <c r="I14" s="18">
        <v>27.8</v>
      </c>
      <c r="J14" s="86">
        <v>27.8</v>
      </c>
      <c r="K14" s="18">
        <f>J14-I14</f>
        <v>0</v>
      </c>
      <c r="L14" s="18">
        <v>102</v>
      </c>
      <c r="M14" s="28">
        <v>102</v>
      </c>
      <c r="N14" s="18">
        <f>M14-L14</f>
        <v>0</v>
      </c>
      <c r="O14" s="18">
        <v>98</v>
      </c>
      <c r="P14" s="28">
        <v>98</v>
      </c>
      <c r="Q14" s="18">
        <f>P14-O14</f>
        <v>0</v>
      </c>
      <c r="R14" s="18">
        <v>17001.9</v>
      </c>
      <c r="S14" s="28">
        <v>17001.9</v>
      </c>
      <c r="T14" s="18">
        <f>S14-R14</f>
        <v>0</v>
      </c>
      <c r="U14" s="18">
        <v>21973</v>
      </c>
      <c r="V14" s="28">
        <v>21973</v>
      </c>
      <c r="W14" s="18">
        <f>V14-U14</f>
        <v>0</v>
      </c>
      <c r="X14" s="49">
        <f>V14/S14*100</f>
        <v>129.23849687387877</v>
      </c>
      <c r="Y14" s="49">
        <f>X14-100</f>
        <v>29.238496873878773</v>
      </c>
      <c r="Z14" s="98"/>
    </row>
    <row r="15" spans="1:26" ht="15">
      <c r="A15" s="62" t="s">
        <v>241</v>
      </c>
      <c r="B15" s="6" t="s">
        <v>124</v>
      </c>
      <c r="C15" s="18">
        <v>35.8</v>
      </c>
      <c r="D15" s="28">
        <v>35.8</v>
      </c>
      <c r="E15" s="18">
        <f>D15-C15</f>
        <v>0</v>
      </c>
      <c r="F15" s="18">
        <v>34.3</v>
      </c>
      <c r="G15" s="28">
        <v>34.3</v>
      </c>
      <c r="H15" s="18">
        <f>G15-F15</f>
        <v>0</v>
      </c>
      <c r="I15" s="18">
        <v>0</v>
      </c>
      <c r="J15" s="86">
        <v>0</v>
      </c>
      <c r="K15" s="18">
        <f>J15-I15</f>
        <v>0</v>
      </c>
      <c r="L15" s="18">
        <v>103</v>
      </c>
      <c r="M15" s="28">
        <v>103</v>
      </c>
      <c r="N15" s="18">
        <f>M15-L15</f>
        <v>0</v>
      </c>
      <c r="O15" s="18">
        <v>95.5</v>
      </c>
      <c r="P15" s="28">
        <v>95.5</v>
      </c>
      <c r="Q15" s="18">
        <f>P15-O15</f>
        <v>0</v>
      </c>
      <c r="R15" s="18">
        <v>37052</v>
      </c>
      <c r="S15" s="28">
        <v>37052</v>
      </c>
      <c r="T15" s="18">
        <f>S15-R15</f>
        <v>0</v>
      </c>
      <c r="U15" s="18">
        <v>35972.8</v>
      </c>
      <c r="V15" s="28">
        <v>35972.8</v>
      </c>
      <c r="W15" s="18">
        <f>V15-U15</f>
        <v>0</v>
      </c>
      <c r="X15" s="49">
        <f>V15/S15*100</f>
        <v>97.08733671596676</v>
      </c>
      <c r="Y15" s="49">
        <f>X15-100</f>
        <v>-2.9126632840332434</v>
      </c>
      <c r="Z15" s="98"/>
    </row>
    <row r="16" spans="1:256" s="102" customFormat="1" ht="15">
      <c r="A16" s="45" t="s">
        <v>11</v>
      </c>
      <c r="B16" s="5" t="s">
        <v>68</v>
      </c>
      <c r="C16" s="46"/>
      <c r="D16" s="47"/>
      <c r="E16" s="46"/>
      <c r="F16" s="46"/>
      <c r="G16" s="47"/>
      <c r="H16" s="46"/>
      <c r="I16" s="46"/>
      <c r="J16" s="47"/>
      <c r="K16" s="46"/>
      <c r="L16" s="46"/>
      <c r="M16" s="47"/>
      <c r="N16" s="46"/>
      <c r="O16" s="46"/>
      <c r="P16" s="47"/>
      <c r="Q16" s="46"/>
      <c r="R16" s="46"/>
      <c r="S16" s="47"/>
      <c r="T16" s="46"/>
      <c r="U16" s="46"/>
      <c r="V16" s="47"/>
      <c r="W16" s="46"/>
      <c r="X16" s="50"/>
      <c r="Y16" s="50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</row>
    <row r="17" spans="1:26" ht="15">
      <c r="A17" s="62" t="s">
        <v>12</v>
      </c>
      <c r="B17" s="6" t="s">
        <v>127</v>
      </c>
      <c r="C17" s="18">
        <v>69.1</v>
      </c>
      <c r="D17" s="28">
        <v>69.1</v>
      </c>
      <c r="E17" s="18">
        <f>D17-C17</f>
        <v>0</v>
      </c>
      <c r="F17" s="18">
        <v>41.2</v>
      </c>
      <c r="G17" s="28">
        <v>41.2</v>
      </c>
      <c r="H17" s="18">
        <f>G17-F17</f>
        <v>0</v>
      </c>
      <c r="I17" s="18">
        <v>119.5</v>
      </c>
      <c r="J17" s="86">
        <v>0</v>
      </c>
      <c r="K17" s="18">
        <f>J17-I17</f>
        <v>-119.5</v>
      </c>
      <c r="L17" s="18">
        <v>85</v>
      </c>
      <c r="M17" s="28">
        <v>85</v>
      </c>
      <c r="N17" s="18">
        <f>M17-L17</f>
        <v>0</v>
      </c>
      <c r="O17" s="18">
        <v>104.8</v>
      </c>
      <c r="P17" s="28">
        <v>104.8</v>
      </c>
      <c r="Q17" s="18">
        <f>P17-O17</f>
        <v>0</v>
      </c>
      <c r="R17" s="18">
        <v>8856.6</v>
      </c>
      <c r="S17" s="28">
        <v>8856.6</v>
      </c>
      <c r="T17" s="18">
        <f>S17-R17</f>
        <v>0</v>
      </c>
      <c r="U17" s="18">
        <v>13134.6</v>
      </c>
      <c r="V17" s="28">
        <v>13134.6</v>
      </c>
      <c r="W17" s="18">
        <f>V17-U17</f>
        <v>0</v>
      </c>
      <c r="X17" s="49">
        <f t="shared" si="0"/>
        <v>148.3029605040309</v>
      </c>
      <c r="Y17" s="49">
        <f t="shared" si="1"/>
        <v>48.30296050403089</v>
      </c>
      <c r="Z17" s="98"/>
    </row>
    <row r="18" spans="1:26" ht="15">
      <c r="A18" s="62" t="s">
        <v>13</v>
      </c>
      <c r="B18" s="6" t="s">
        <v>128</v>
      </c>
      <c r="C18" s="18">
        <v>53</v>
      </c>
      <c r="D18" s="28">
        <v>53</v>
      </c>
      <c r="E18" s="18">
        <f>D18-C18</f>
        <v>0</v>
      </c>
      <c r="F18" s="18">
        <v>38</v>
      </c>
      <c r="G18" s="28">
        <v>38</v>
      </c>
      <c r="H18" s="18">
        <f>G18-F18</f>
        <v>0</v>
      </c>
      <c r="I18" s="18">
        <v>0</v>
      </c>
      <c r="J18" s="86">
        <v>0</v>
      </c>
      <c r="K18" s="18">
        <f>J18-I18</f>
        <v>0</v>
      </c>
      <c r="L18" s="18">
        <v>153</v>
      </c>
      <c r="M18" s="28">
        <v>153</v>
      </c>
      <c r="N18" s="18">
        <f>M18-L18</f>
        <v>0</v>
      </c>
      <c r="O18" s="18">
        <v>106</v>
      </c>
      <c r="P18" s="28">
        <v>106</v>
      </c>
      <c r="Q18" s="18">
        <f>P18-O18</f>
        <v>0</v>
      </c>
      <c r="R18" s="18">
        <v>12617.4</v>
      </c>
      <c r="S18" s="28">
        <v>12617.4</v>
      </c>
      <c r="T18" s="18">
        <f>S18-R18</f>
        <v>0</v>
      </c>
      <c r="U18" s="18">
        <v>17318.2</v>
      </c>
      <c r="V18" s="28">
        <v>17318.2</v>
      </c>
      <c r="W18" s="18">
        <f>V18-U18</f>
        <v>0</v>
      </c>
      <c r="X18" s="49">
        <f t="shared" si="0"/>
        <v>137.2564870734066</v>
      </c>
      <c r="Y18" s="49">
        <f t="shared" si="1"/>
        <v>37.25648707340659</v>
      </c>
      <c r="Z18" s="98"/>
    </row>
    <row r="19" spans="1:26" ht="15">
      <c r="A19" s="62" t="s">
        <v>14</v>
      </c>
      <c r="B19" s="6" t="s">
        <v>132</v>
      </c>
      <c r="C19" s="18">
        <v>45.9</v>
      </c>
      <c r="D19" s="28">
        <v>45.9</v>
      </c>
      <c r="E19" s="18">
        <f>D19-C19</f>
        <v>0</v>
      </c>
      <c r="F19" s="18">
        <v>39.9</v>
      </c>
      <c r="G19" s="28">
        <v>39.9</v>
      </c>
      <c r="H19" s="85">
        <f>G19-F19</f>
        <v>0</v>
      </c>
      <c r="I19" s="85">
        <v>0</v>
      </c>
      <c r="J19" s="86">
        <v>0</v>
      </c>
      <c r="K19" s="18">
        <f>J19-I19</f>
        <v>0</v>
      </c>
      <c r="L19" s="18">
        <v>98</v>
      </c>
      <c r="M19" s="28">
        <v>98</v>
      </c>
      <c r="N19" s="18">
        <f>M19-L19</f>
        <v>0</v>
      </c>
      <c r="O19" s="18">
        <v>116</v>
      </c>
      <c r="P19" s="28">
        <v>116</v>
      </c>
      <c r="Q19" s="18">
        <f>P19-O19</f>
        <v>0</v>
      </c>
      <c r="R19" s="18">
        <v>26127.3</v>
      </c>
      <c r="S19" s="28">
        <v>26127.3</v>
      </c>
      <c r="T19" s="18">
        <f>S19-R19</f>
        <v>0</v>
      </c>
      <c r="U19" s="18">
        <v>35960.7</v>
      </c>
      <c r="V19" s="28">
        <v>35960.7</v>
      </c>
      <c r="W19" s="18">
        <f>V19-U19</f>
        <v>0</v>
      </c>
      <c r="X19" s="49">
        <f>V19/S19*100</f>
        <v>137.6364951602347</v>
      </c>
      <c r="Y19" s="49">
        <f>X19-100</f>
        <v>37.63649516023469</v>
      </c>
      <c r="Z19" s="98"/>
    </row>
    <row r="20" spans="1:256" s="102" customFormat="1" ht="15">
      <c r="A20" s="45" t="s">
        <v>129</v>
      </c>
      <c r="B20" s="5" t="s">
        <v>130</v>
      </c>
      <c r="C20" s="45"/>
      <c r="D20" s="45"/>
      <c r="E20" s="46">
        <v>0</v>
      </c>
      <c r="F20" s="46">
        <v>0</v>
      </c>
      <c r="G20" s="47">
        <v>0</v>
      </c>
      <c r="H20" s="47">
        <v>0</v>
      </c>
      <c r="I20" s="46">
        <f>G20-E20</f>
        <v>0</v>
      </c>
      <c r="J20" s="46">
        <f>H20-F20</f>
        <v>0</v>
      </c>
      <c r="K20" s="46">
        <v>0</v>
      </c>
      <c r="L20" s="46">
        <v>0</v>
      </c>
      <c r="M20" s="47">
        <v>0</v>
      </c>
      <c r="N20" s="47">
        <v>0</v>
      </c>
      <c r="O20" s="46">
        <f>M20-K20</f>
        <v>0</v>
      </c>
      <c r="P20" s="46">
        <f>N20-L20</f>
        <v>0</v>
      </c>
      <c r="Q20" s="46">
        <v>0</v>
      </c>
      <c r="R20" s="46">
        <v>0</v>
      </c>
      <c r="S20" s="47">
        <v>0</v>
      </c>
      <c r="T20" s="47">
        <v>0</v>
      </c>
      <c r="U20" s="46">
        <f>S20-Q20</f>
        <v>0</v>
      </c>
      <c r="V20" s="46">
        <f>T20-R20</f>
        <v>0</v>
      </c>
      <c r="W20" s="46">
        <v>0</v>
      </c>
      <c r="X20" s="46">
        <v>0</v>
      </c>
      <c r="Y20" s="47">
        <v>0</v>
      </c>
      <c r="Z20" s="100"/>
      <c r="AA20" s="99"/>
      <c r="AB20" s="99"/>
      <c r="AC20" s="99"/>
      <c r="AD20" s="99"/>
      <c r="AE20" s="100"/>
      <c r="AF20" s="100"/>
      <c r="AG20" s="99"/>
      <c r="AH20" s="99"/>
      <c r="AI20" s="99"/>
      <c r="AJ20" s="99"/>
      <c r="AK20" s="100"/>
      <c r="AL20" s="100"/>
      <c r="AM20" s="99"/>
      <c r="AN20" s="99"/>
      <c r="AO20" s="99"/>
      <c r="AP20" s="99"/>
      <c r="AQ20" s="100"/>
      <c r="AR20" s="100"/>
      <c r="AS20" s="99"/>
      <c r="AT20" s="99"/>
      <c r="AU20" s="99"/>
      <c r="AV20" s="99"/>
      <c r="AW20" s="100"/>
      <c r="AX20" s="100"/>
      <c r="AY20" s="99"/>
      <c r="AZ20" s="99"/>
      <c r="BA20" s="99"/>
      <c r="BB20" s="99"/>
      <c r="BC20" s="100"/>
      <c r="BD20" s="100"/>
      <c r="BE20" s="99"/>
      <c r="BF20" s="99"/>
      <c r="BG20" s="99"/>
      <c r="BH20" s="99"/>
      <c r="BI20" s="99"/>
      <c r="BJ20" s="100"/>
      <c r="BK20" s="99"/>
      <c r="BL20" s="99"/>
      <c r="BM20" s="100"/>
      <c r="BN20" s="99"/>
      <c r="BO20" s="99"/>
      <c r="BP20" s="100"/>
      <c r="BQ20" s="99"/>
      <c r="BR20" s="99"/>
      <c r="BS20" s="101"/>
      <c r="BT20" s="99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  <c r="IT20" s="98"/>
      <c r="IU20" s="98"/>
      <c r="IV20" s="98"/>
    </row>
    <row r="21" spans="1:26" ht="15">
      <c r="A21" s="7" t="s">
        <v>234</v>
      </c>
      <c r="B21" s="6" t="s">
        <v>131</v>
      </c>
      <c r="C21" s="18">
        <v>57.8</v>
      </c>
      <c r="D21" s="28">
        <v>57.8</v>
      </c>
      <c r="E21" s="18">
        <f>D21-C21</f>
        <v>0</v>
      </c>
      <c r="F21" s="18">
        <v>52.8</v>
      </c>
      <c r="G21" s="28">
        <v>52.8</v>
      </c>
      <c r="H21" s="18">
        <f>G21-F21</f>
        <v>0</v>
      </c>
      <c r="I21" s="18">
        <v>0</v>
      </c>
      <c r="J21" s="86">
        <v>0</v>
      </c>
      <c r="K21" s="18">
        <f>J21-I21</f>
        <v>0</v>
      </c>
      <c r="L21" s="18">
        <v>105</v>
      </c>
      <c r="M21" s="28">
        <v>105</v>
      </c>
      <c r="N21" s="18">
        <f>M21-L21</f>
        <v>0</v>
      </c>
      <c r="O21" s="18">
        <v>94</v>
      </c>
      <c r="P21" s="28">
        <v>94</v>
      </c>
      <c r="Q21" s="18">
        <f>P21-O21</f>
        <v>0</v>
      </c>
      <c r="R21" s="18">
        <v>13340.3</v>
      </c>
      <c r="S21" s="28">
        <v>13340.3</v>
      </c>
      <c r="T21" s="18">
        <f>S21-R21</f>
        <v>0</v>
      </c>
      <c r="U21" s="18">
        <v>19251.4</v>
      </c>
      <c r="V21" s="28">
        <v>19251.4</v>
      </c>
      <c r="W21" s="18">
        <f>V21-U21</f>
        <v>0</v>
      </c>
      <c r="X21" s="49">
        <f t="shared" si="0"/>
        <v>144.3100979738087</v>
      </c>
      <c r="Y21" s="49">
        <f t="shared" si="1"/>
        <v>44.310097973808695</v>
      </c>
      <c r="Z21" s="98"/>
    </row>
    <row r="22" ht="20.25" customHeight="1">
      <c r="Z22" s="98"/>
    </row>
    <row r="23" spans="1:23" ht="30.75" customHeight="1">
      <c r="A23" s="132" t="s">
        <v>86</v>
      </c>
      <c r="B23" s="132"/>
      <c r="C23" s="132"/>
      <c r="D23" s="132"/>
      <c r="E23" s="132"/>
      <c r="F23" s="132"/>
      <c r="G23" s="132"/>
      <c r="H23" s="132"/>
      <c r="I23" s="132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</sheetData>
  <sheetProtection/>
  <mergeCells count="26">
    <mergeCell ref="L5:N5"/>
    <mergeCell ref="L6:Q6"/>
    <mergeCell ref="L4:Q4"/>
    <mergeCell ref="O5:Q5"/>
    <mergeCell ref="C6:E6"/>
    <mergeCell ref="F5:H5"/>
    <mergeCell ref="F6:H6"/>
    <mergeCell ref="I4:K4"/>
    <mergeCell ref="I5:K5"/>
    <mergeCell ref="I6:K6"/>
    <mergeCell ref="X8:Y8"/>
    <mergeCell ref="A23:I23"/>
    <mergeCell ref="X5:X7"/>
    <mergeCell ref="Y5:Y7"/>
    <mergeCell ref="R4:Y4"/>
    <mergeCell ref="R5:T5"/>
    <mergeCell ref="U5:W5"/>
    <mergeCell ref="L8:Q8"/>
    <mergeCell ref="I8:K8"/>
    <mergeCell ref="C8:H8"/>
    <mergeCell ref="R6:W6"/>
    <mergeCell ref="R8:W8"/>
    <mergeCell ref="A4:A8"/>
    <mergeCell ref="B4:B8"/>
    <mergeCell ref="C4:H4"/>
    <mergeCell ref="C5:E5"/>
  </mergeCells>
  <conditionalFormatting sqref="E21 E9:E13 H9:H13 K9:K13 N9:N13 Q9:Q13 T9:T13 W9:W13 W16:W18 T16:T18 Q16:Q18 N16:N18 K16:K18 H16:H18 E16:E18">
    <cfRule type="cellIs" priority="28" dxfId="0" operator="notEqual">
      <formula>0</formula>
    </cfRule>
  </conditionalFormatting>
  <conditionalFormatting sqref="H21">
    <cfRule type="cellIs" priority="27" dxfId="0" operator="notEqual">
      <formula>0</formula>
    </cfRule>
  </conditionalFormatting>
  <conditionalFormatting sqref="K21">
    <cfRule type="cellIs" priority="26" dxfId="0" operator="notEqual">
      <formula>0</formula>
    </cfRule>
  </conditionalFormatting>
  <conditionalFormatting sqref="N21">
    <cfRule type="cellIs" priority="25" dxfId="0" operator="notEqual">
      <formula>0</formula>
    </cfRule>
  </conditionalFormatting>
  <conditionalFormatting sqref="Q21">
    <cfRule type="cellIs" priority="24" dxfId="0" operator="notEqual">
      <formula>0</formula>
    </cfRule>
  </conditionalFormatting>
  <conditionalFormatting sqref="T21">
    <cfRule type="cellIs" priority="23" dxfId="0" operator="notEqual">
      <formula>0</formula>
    </cfRule>
  </conditionalFormatting>
  <conditionalFormatting sqref="W21">
    <cfRule type="cellIs" priority="22" dxfId="0" operator="notEqual">
      <formula>0</formula>
    </cfRule>
  </conditionalFormatting>
  <conditionalFormatting sqref="X10 X12:X13 X21 X17:X18">
    <cfRule type="cellIs" priority="21" dxfId="9" operator="lessThan">
      <formula>100</formula>
    </cfRule>
  </conditionalFormatting>
  <conditionalFormatting sqref="Y10">
    <cfRule type="cellIs" priority="20" dxfId="0" operator="lessThan">
      <formula>0</formula>
    </cfRule>
  </conditionalFormatting>
  <conditionalFormatting sqref="Y12:Y13">
    <cfRule type="cellIs" priority="19" dxfId="16" operator="lessThan">
      <formula>0</formula>
    </cfRule>
  </conditionalFormatting>
  <conditionalFormatting sqref="Y21 Y17:Y18">
    <cfRule type="cellIs" priority="18" dxfId="8" operator="lessThan">
      <formula>0</formula>
    </cfRule>
  </conditionalFormatting>
  <conditionalFormatting sqref="E19">
    <cfRule type="cellIs" priority="17" dxfId="0" operator="notEqual">
      <formula>0</formula>
    </cfRule>
  </conditionalFormatting>
  <conditionalFormatting sqref="H19">
    <cfRule type="cellIs" priority="16" dxfId="0" operator="notEqual">
      <formula>0</formula>
    </cfRule>
  </conditionalFormatting>
  <conditionalFormatting sqref="K19">
    <cfRule type="cellIs" priority="15" dxfId="0" operator="notEqual">
      <formula>0</formula>
    </cfRule>
  </conditionalFormatting>
  <conditionalFormatting sqref="N19">
    <cfRule type="cellIs" priority="14" dxfId="0" operator="notEqual">
      <formula>0</formula>
    </cfRule>
  </conditionalFormatting>
  <conditionalFormatting sqref="Q19">
    <cfRule type="cellIs" priority="13" dxfId="0" operator="notEqual">
      <formula>0</formula>
    </cfRule>
  </conditionalFormatting>
  <conditionalFormatting sqref="T19">
    <cfRule type="cellIs" priority="12" dxfId="0" operator="notEqual">
      <formula>0</formula>
    </cfRule>
  </conditionalFormatting>
  <conditionalFormatting sqref="W19">
    <cfRule type="cellIs" priority="11" dxfId="0" operator="notEqual">
      <formula>0</formula>
    </cfRule>
  </conditionalFormatting>
  <conditionalFormatting sqref="X19">
    <cfRule type="cellIs" priority="10" dxfId="9" operator="lessThan">
      <formula>100</formula>
    </cfRule>
  </conditionalFormatting>
  <conditionalFormatting sqref="Y19">
    <cfRule type="cellIs" priority="9" dxfId="16" operator="lessThan">
      <formula>0</formula>
    </cfRule>
  </conditionalFormatting>
  <conditionalFormatting sqref="BQ20 BT20">
    <cfRule type="cellIs" priority="7" dxfId="4" operator="notEqual">
      <formula>0</formula>
    </cfRule>
  </conditionalFormatting>
  <conditionalFormatting sqref="BN20 O20:P20 U20:V20 AA20:AB20 AM20:AN20 AS20:AT20 AY20:AZ20 BE20:BF20 BK20 AG20:AH20 I20:J20">
    <cfRule type="cellIs" priority="8" dxfId="0" operator="notEqual">
      <formula>0</formula>
    </cfRule>
  </conditionalFormatting>
  <conditionalFormatting sqref="W14 T14 Q14 N14 K14 H14 E14">
    <cfRule type="cellIs" priority="6" dxfId="0" operator="notEqual">
      <formula>0</formula>
    </cfRule>
  </conditionalFormatting>
  <conditionalFormatting sqref="X14">
    <cfRule type="cellIs" priority="5" dxfId="9" operator="lessThan">
      <formula>100</formula>
    </cfRule>
  </conditionalFormatting>
  <conditionalFormatting sqref="Y14">
    <cfRule type="cellIs" priority="4" dxfId="8" operator="lessThan">
      <formula>0</formula>
    </cfRule>
  </conditionalFormatting>
  <conditionalFormatting sqref="W15 T15 Q15 N15 K15 H15 E15">
    <cfRule type="cellIs" priority="3" dxfId="0" operator="notEqual">
      <formula>0</formula>
    </cfRule>
  </conditionalFormatting>
  <conditionalFormatting sqref="X15">
    <cfRule type="cellIs" priority="2" dxfId="9" operator="lessThan">
      <formula>100</formula>
    </cfRule>
  </conditionalFormatting>
  <conditionalFormatting sqref="Y15">
    <cfRule type="cellIs" priority="1" dxfId="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Width="4" fitToHeight="1" horizontalDpi="600" verticalDpi="600" orientation="landscape" paperSize="9" scale="98" r:id="rId1"/>
  <colBreaks count="2" manualBreakCount="2">
    <brk id="8" max="65535" man="1"/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6:BU24"/>
  <sheetViews>
    <sheetView zoomScalePageLayoutView="0" workbookViewId="0" topLeftCell="A1">
      <pane xSplit="2" ySplit="8" topLeftCell="K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" sqref="B6:B8"/>
    </sheetView>
  </sheetViews>
  <sheetFormatPr defaultColWidth="9.140625" defaultRowHeight="15"/>
  <cols>
    <col min="1" max="1" width="4.8515625" style="8" customWidth="1"/>
    <col min="2" max="2" width="29.140625" style="0" customWidth="1"/>
    <col min="3" max="13" width="18.140625" style="0" customWidth="1"/>
    <col min="14" max="14" width="50.140625" style="0" customWidth="1"/>
    <col min="15" max="15" width="23.7109375" style="0" customWidth="1"/>
    <col min="16" max="23" width="18.140625" style="8" customWidth="1"/>
  </cols>
  <sheetData>
    <row r="6" spans="1:23" ht="130.5" customHeight="1">
      <c r="A6" s="108" t="s">
        <v>5</v>
      </c>
      <c r="B6" s="108" t="s">
        <v>242</v>
      </c>
      <c r="C6" s="108" t="s">
        <v>74</v>
      </c>
      <c r="D6" s="108"/>
      <c r="E6" s="108" t="s">
        <v>77</v>
      </c>
      <c r="F6" s="108"/>
      <c r="G6" s="108"/>
      <c r="H6" s="108"/>
      <c r="I6" s="108"/>
      <c r="J6" s="108"/>
      <c r="K6" s="108"/>
      <c r="L6" s="108"/>
      <c r="M6" s="108"/>
      <c r="N6" s="10" t="s">
        <v>78</v>
      </c>
      <c r="O6" s="121" t="s">
        <v>87</v>
      </c>
      <c r="P6" s="133"/>
      <c r="Q6" s="122"/>
      <c r="R6" s="108" t="s">
        <v>90</v>
      </c>
      <c r="S6" s="108"/>
      <c r="T6" s="121" t="s">
        <v>79</v>
      </c>
      <c r="U6" s="122"/>
      <c r="V6" s="121" t="s">
        <v>80</v>
      </c>
      <c r="W6" s="122"/>
    </row>
    <row r="7" spans="1:23" ht="64.5" customHeight="1">
      <c r="A7" s="108"/>
      <c r="B7" s="108"/>
      <c r="C7" s="10" t="s">
        <v>75</v>
      </c>
      <c r="D7" s="10" t="s">
        <v>76</v>
      </c>
      <c r="E7" s="121" t="s">
        <v>75</v>
      </c>
      <c r="F7" s="133"/>
      <c r="G7" s="133"/>
      <c r="H7" s="133"/>
      <c r="I7" s="133"/>
      <c r="J7" s="133"/>
      <c r="K7" s="133"/>
      <c r="L7" s="122"/>
      <c r="M7" s="10" t="s">
        <v>76</v>
      </c>
      <c r="N7" s="10" t="s">
        <v>75</v>
      </c>
      <c r="O7" s="104" t="s">
        <v>238</v>
      </c>
      <c r="P7" s="23" t="s">
        <v>75</v>
      </c>
      <c r="Q7" s="23" t="s">
        <v>76</v>
      </c>
      <c r="R7" s="23" t="s">
        <v>75</v>
      </c>
      <c r="S7" s="23" t="s">
        <v>76</v>
      </c>
      <c r="T7" s="23" t="s">
        <v>75</v>
      </c>
      <c r="U7" s="23" t="s">
        <v>76</v>
      </c>
      <c r="V7" s="23" t="s">
        <v>75</v>
      </c>
      <c r="W7" s="23" t="s">
        <v>76</v>
      </c>
    </row>
    <row r="8" spans="1:23" ht="15">
      <c r="A8" s="108"/>
      <c r="B8" s="108"/>
      <c r="C8" s="108">
        <v>1</v>
      </c>
      <c r="D8" s="108"/>
      <c r="E8" s="108">
        <v>2</v>
      </c>
      <c r="F8" s="108"/>
      <c r="G8" s="108"/>
      <c r="H8" s="108"/>
      <c r="I8" s="108"/>
      <c r="J8" s="108"/>
      <c r="K8" s="108"/>
      <c r="L8" s="108"/>
      <c r="M8" s="108"/>
      <c r="N8" s="10">
        <v>3</v>
      </c>
      <c r="O8" s="104"/>
      <c r="P8" s="108">
        <v>4</v>
      </c>
      <c r="Q8" s="108"/>
      <c r="R8" s="108">
        <v>5</v>
      </c>
      <c r="S8" s="108"/>
      <c r="T8" s="108">
        <v>6</v>
      </c>
      <c r="U8" s="108"/>
      <c r="V8" s="108">
        <v>7</v>
      </c>
      <c r="W8" s="108"/>
    </row>
    <row r="9" spans="1:23" s="1" customFormat="1" ht="15">
      <c r="A9" s="12" t="s">
        <v>6</v>
      </c>
      <c r="B9" s="13" t="s">
        <v>66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67.5" customHeight="1">
      <c r="A10" s="7" t="s">
        <v>7</v>
      </c>
      <c r="B10" s="72" t="s">
        <v>125</v>
      </c>
      <c r="C10" s="4" t="s">
        <v>159</v>
      </c>
      <c r="D10" s="78" t="s">
        <v>160</v>
      </c>
      <c r="E10" s="4" t="s">
        <v>162</v>
      </c>
      <c r="F10" s="4" t="s">
        <v>163</v>
      </c>
      <c r="G10" s="4" t="s">
        <v>164</v>
      </c>
      <c r="H10" s="4" t="s">
        <v>165</v>
      </c>
      <c r="I10" s="4" t="s">
        <v>166</v>
      </c>
      <c r="J10" s="4"/>
      <c r="K10" s="4"/>
      <c r="L10" s="6"/>
      <c r="M10" s="78" t="s">
        <v>160</v>
      </c>
      <c r="N10" s="10" t="s">
        <v>32</v>
      </c>
      <c r="O10" s="104" t="s">
        <v>108</v>
      </c>
      <c r="P10" s="23" t="s">
        <v>137</v>
      </c>
      <c r="Q10" s="71" t="s">
        <v>138</v>
      </c>
      <c r="R10" s="44" t="s">
        <v>121</v>
      </c>
      <c r="S10" s="44" t="s">
        <v>97</v>
      </c>
      <c r="T10" s="23" t="s">
        <v>97</v>
      </c>
      <c r="U10" s="23" t="s">
        <v>97</v>
      </c>
      <c r="V10" s="23" t="s">
        <v>97</v>
      </c>
      <c r="W10" s="23" t="s">
        <v>97</v>
      </c>
    </row>
    <row r="11" spans="1:23" s="1" customFormat="1" ht="15" customHeight="1">
      <c r="A11" s="12" t="s">
        <v>8</v>
      </c>
      <c r="B11" s="13" t="s">
        <v>67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73.5" customHeight="1">
      <c r="A12" s="62" t="s">
        <v>9</v>
      </c>
      <c r="B12" s="6" t="s">
        <v>122</v>
      </c>
      <c r="C12" s="4" t="s">
        <v>167</v>
      </c>
      <c r="D12" s="79" t="s">
        <v>235</v>
      </c>
      <c r="E12" s="4" t="s">
        <v>168</v>
      </c>
      <c r="F12" s="4" t="s">
        <v>169</v>
      </c>
      <c r="G12" s="4" t="s">
        <v>170</v>
      </c>
      <c r="H12" s="4" t="s">
        <v>171</v>
      </c>
      <c r="I12" s="4" t="s">
        <v>172</v>
      </c>
      <c r="J12" s="4"/>
      <c r="K12" s="4"/>
      <c r="L12" s="6"/>
      <c r="M12" s="78" t="s">
        <v>161</v>
      </c>
      <c r="N12" s="10" t="s">
        <v>32</v>
      </c>
      <c r="O12" s="104" t="s">
        <v>108</v>
      </c>
      <c r="P12" s="77" t="s">
        <v>139</v>
      </c>
      <c r="Q12" s="71" t="s">
        <v>140</v>
      </c>
      <c r="R12" s="44" t="s">
        <v>121</v>
      </c>
      <c r="S12" s="44" t="s">
        <v>97</v>
      </c>
      <c r="T12" s="23" t="s">
        <v>97</v>
      </c>
      <c r="U12" s="23" t="s">
        <v>97</v>
      </c>
      <c r="V12" s="23" t="s">
        <v>97</v>
      </c>
      <c r="W12" s="23" t="s">
        <v>97</v>
      </c>
    </row>
    <row r="13" spans="1:23" ht="142.5" customHeight="1">
      <c r="A13" s="62" t="s">
        <v>10</v>
      </c>
      <c r="B13" s="6" t="s">
        <v>123</v>
      </c>
      <c r="C13" s="4" t="s">
        <v>174</v>
      </c>
      <c r="D13" s="78" t="s">
        <v>173</v>
      </c>
      <c r="E13" s="4" t="s">
        <v>175</v>
      </c>
      <c r="F13" s="4" t="s">
        <v>176</v>
      </c>
      <c r="G13" s="4" t="s">
        <v>177</v>
      </c>
      <c r="H13" s="4" t="s">
        <v>178</v>
      </c>
      <c r="I13" s="4" t="s">
        <v>179</v>
      </c>
      <c r="J13" s="4"/>
      <c r="K13" s="4"/>
      <c r="L13" s="6"/>
      <c r="M13" s="80" t="s">
        <v>180</v>
      </c>
      <c r="N13" s="10" t="s">
        <v>32</v>
      </c>
      <c r="O13" s="104" t="s">
        <v>108</v>
      </c>
      <c r="P13" s="44" t="s">
        <v>141</v>
      </c>
      <c r="Q13" s="71" t="s">
        <v>142</v>
      </c>
      <c r="R13" s="44" t="s">
        <v>121</v>
      </c>
      <c r="S13" s="44" t="s">
        <v>97</v>
      </c>
      <c r="T13" s="23"/>
      <c r="U13" s="23"/>
      <c r="V13" s="23"/>
      <c r="W13" s="23"/>
    </row>
    <row r="14" spans="1:23" ht="96" customHeight="1">
      <c r="A14" s="62" t="s">
        <v>240</v>
      </c>
      <c r="B14" s="6" t="s">
        <v>126</v>
      </c>
      <c r="C14" s="4" t="s">
        <v>189</v>
      </c>
      <c r="D14" s="78" t="s">
        <v>190</v>
      </c>
      <c r="E14" s="4" t="s">
        <v>191</v>
      </c>
      <c r="F14" s="4" t="s">
        <v>192</v>
      </c>
      <c r="G14" s="4" t="s">
        <v>193</v>
      </c>
      <c r="H14" s="4" t="s">
        <v>194</v>
      </c>
      <c r="I14" s="4" t="s">
        <v>195</v>
      </c>
      <c r="J14" s="4" t="s">
        <v>196</v>
      </c>
      <c r="K14" s="4"/>
      <c r="L14" s="6"/>
      <c r="M14" s="78" t="s">
        <v>190</v>
      </c>
      <c r="N14" s="89" t="s">
        <v>32</v>
      </c>
      <c r="O14" s="104" t="s">
        <v>239</v>
      </c>
      <c r="P14" s="89" t="s">
        <v>145</v>
      </c>
      <c r="Q14" s="71" t="s">
        <v>146</v>
      </c>
      <c r="R14" s="89" t="s">
        <v>121</v>
      </c>
      <c r="S14" s="89" t="s">
        <v>97</v>
      </c>
      <c r="T14" s="89" t="s">
        <v>97</v>
      </c>
      <c r="U14" s="89" t="s">
        <v>97</v>
      </c>
      <c r="V14" s="89" t="s">
        <v>97</v>
      </c>
      <c r="W14" s="89" t="s">
        <v>97</v>
      </c>
    </row>
    <row r="15" spans="1:23" ht="51" customHeight="1">
      <c r="A15" s="62" t="s">
        <v>241</v>
      </c>
      <c r="B15" s="6" t="s">
        <v>124</v>
      </c>
      <c r="C15" s="4" t="s">
        <v>206</v>
      </c>
      <c r="D15" s="79" t="s">
        <v>208</v>
      </c>
      <c r="E15" s="4" t="s">
        <v>209</v>
      </c>
      <c r="F15" s="4" t="s">
        <v>210</v>
      </c>
      <c r="G15" s="4" t="s">
        <v>211</v>
      </c>
      <c r="H15" s="4" t="s">
        <v>212</v>
      </c>
      <c r="I15" s="4" t="s">
        <v>213</v>
      </c>
      <c r="J15" s="4" t="s">
        <v>214</v>
      </c>
      <c r="K15" s="83" t="s">
        <v>215</v>
      </c>
      <c r="L15" s="6"/>
      <c r="M15" s="78" t="s">
        <v>207</v>
      </c>
      <c r="N15" s="89" t="s">
        <v>32</v>
      </c>
      <c r="O15" s="104" t="s">
        <v>239</v>
      </c>
      <c r="P15" s="89" t="s">
        <v>149</v>
      </c>
      <c r="Q15" s="71" t="s">
        <v>150</v>
      </c>
      <c r="R15" s="89" t="s">
        <v>121</v>
      </c>
      <c r="S15" s="89" t="s">
        <v>97</v>
      </c>
      <c r="T15" s="89" t="s">
        <v>97</v>
      </c>
      <c r="U15" s="89" t="s">
        <v>97</v>
      </c>
      <c r="V15" s="89" t="s">
        <v>97</v>
      </c>
      <c r="W15" s="89" t="s">
        <v>97</v>
      </c>
    </row>
    <row r="16" spans="1:23" s="1" customFormat="1" ht="20.25" customHeight="1">
      <c r="A16" s="12" t="s">
        <v>11</v>
      </c>
      <c r="B16" s="13" t="s">
        <v>68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22.5" customHeight="1">
      <c r="A17" s="62" t="s">
        <v>12</v>
      </c>
      <c r="B17" s="6" t="s">
        <v>127</v>
      </c>
      <c r="C17" s="4" t="s">
        <v>197</v>
      </c>
      <c r="D17" s="81" t="s">
        <v>198</v>
      </c>
      <c r="E17" s="4" t="s">
        <v>200</v>
      </c>
      <c r="F17" s="4" t="s">
        <v>201</v>
      </c>
      <c r="G17" s="4" t="s">
        <v>202</v>
      </c>
      <c r="H17" s="4" t="s">
        <v>203</v>
      </c>
      <c r="I17" s="4" t="s">
        <v>204</v>
      </c>
      <c r="J17" s="4" t="s">
        <v>205</v>
      </c>
      <c r="K17" s="4"/>
      <c r="L17" s="6"/>
      <c r="M17" s="79" t="s">
        <v>199</v>
      </c>
      <c r="N17" s="10" t="s">
        <v>32</v>
      </c>
      <c r="O17" s="104" t="s">
        <v>108</v>
      </c>
      <c r="P17" s="44" t="s">
        <v>147</v>
      </c>
      <c r="Q17" s="71" t="s">
        <v>148</v>
      </c>
      <c r="R17" s="44" t="s">
        <v>121</v>
      </c>
      <c r="S17" s="44" t="s">
        <v>97</v>
      </c>
      <c r="T17" s="23" t="s">
        <v>97</v>
      </c>
      <c r="U17" s="23" t="s">
        <v>97</v>
      </c>
      <c r="V17" s="23" t="s">
        <v>97</v>
      </c>
      <c r="W17" s="23" t="s">
        <v>97</v>
      </c>
    </row>
    <row r="18" spans="1:23" ht="16.5" customHeight="1">
      <c r="A18" s="62" t="s">
        <v>13</v>
      </c>
      <c r="B18" s="6" t="s">
        <v>128</v>
      </c>
      <c r="C18" s="4" t="s">
        <v>216</v>
      </c>
      <c r="D18" s="81" t="s">
        <v>217</v>
      </c>
      <c r="E18" s="4" t="s">
        <v>218</v>
      </c>
      <c r="F18" s="4" t="s">
        <v>219</v>
      </c>
      <c r="G18" s="4" t="s">
        <v>220</v>
      </c>
      <c r="H18" s="4" t="s">
        <v>221</v>
      </c>
      <c r="I18" s="4" t="s">
        <v>222</v>
      </c>
      <c r="J18" s="4" t="s">
        <v>223</v>
      </c>
      <c r="K18" s="4" t="s">
        <v>224</v>
      </c>
      <c r="L18" s="83" t="s">
        <v>225</v>
      </c>
      <c r="M18" s="41"/>
      <c r="N18" s="10" t="s">
        <v>32</v>
      </c>
      <c r="O18" s="104" t="s">
        <v>108</v>
      </c>
      <c r="P18" s="44" t="s">
        <v>151</v>
      </c>
      <c r="Q18" s="71" t="s">
        <v>152</v>
      </c>
      <c r="R18" s="44" t="s">
        <v>121</v>
      </c>
      <c r="S18" s="44" t="s">
        <v>97</v>
      </c>
      <c r="T18" s="23" t="s">
        <v>97</v>
      </c>
      <c r="U18" s="23" t="s">
        <v>97</v>
      </c>
      <c r="V18" s="23" t="s">
        <v>97</v>
      </c>
      <c r="W18" s="23" t="s">
        <v>97</v>
      </c>
    </row>
    <row r="19" spans="1:23" ht="56.25" customHeight="1">
      <c r="A19" s="62" t="s">
        <v>14</v>
      </c>
      <c r="B19" s="6" t="s">
        <v>132</v>
      </c>
      <c r="C19" s="4" t="s">
        <v>181</v>
      </c>
      <c r="D19" s="78" t="s">
        <v>182</v>
      </c>
      <c r="E19" s="4" t="s">
        <v>183</v>
      </c>
      <c r="F19" s="4" t="s">
        <v>184</v>
      </c>
      <c r="G19" s="4" t="s">
        <v>185</v>
      </c>
      <c r="H19" s="4" t="s">
        <v>186</v>
      </c>
      <c r="I19" s="4" t="s">
        <v>187</v>
      </c>
      <c r="J19" s="4" t="s">
        <v>188</v>
      </c>
      <c r="K19" s="82"/>
      <c r="L19" s="6"/>
      <c r="M19" s="78" t="s">
        <v>182</v>
      </c>
      <c r="N19" s="10" t="s">
        <v>32</v>
      </c>
      <c r="O19" s="104" t="s">
        <v>108</v>
      </c>
      <c r="P19" s="44" t="s">
        <v>143</v>
      </c>
      <c r="Q19" s="71" t="s">
        <v>144</v>
      </c>
      <c r="R19" s="44" t="s">
        <v>121</v>
      </c>
      <c r="S19" s="44" t="s">
        <v>97</v>
      </c>
      <c r="T19" s="23" t="s">
        <v>97</v>
      </c>
      <c r="U19" s="23" t="s">
        <v>97</v>
      </c>
      <c r="V19" s="23" t="s">
        <v>97</v>
      </c>
      <c r="W19" s="23" t="s">
        <v>97</v>
      </c>
    </row>
    <row r="20" spans="1:73" s="2" customFormat="1" ht="15">
      <c r="A20" s="45" t="s">
        <v>129</v>
      </c>
      <c r="B20" s="5" t="s">
        <v>130</v>
      </c>
      <c r="C20" s="45"/>
      <c r="D20" s="45"/>
      <c r="E20" s="46">
        <v>0</v>
      </c>
      <c r="F20" s="46">
        <v>0</v>
      </c>
      <c r="G20" s="47">
        <v>0</v>
      </c>
      <c r="H20" s="47">
        <v>0</v>
      </c>
      <c r="I20" s="46">
        <f>G20-E20</f>
        <v>0</v>
      </c>
      <c r="J20" s="46">
        <f>H20-F20</f>
        <v>0</v>
      </c>
      <c r="K20" s="46">
        <v>0</v>
      </c>
      <c r="L20" s="46">
        <v>0</v>
      </c>
      <c r="M20" s="47">
        <v>0</v>
      </c>
      <c r="N20" s="47">
        <v>0</v>
      </c>
      <c r="O20" s="47"/>
      <c r="P20" s="46">
        <f>M20-K20</f>
        <v>0</v>
      </c>
      <c r="Q20" s="46">
        <f>N20-L20</f>
        <v>0</v>
      </c>
      <c r="R20" s="46">
        <v>0</v>
      </c>
      <c r="S20" s="46">
        <v>0</v>
      </c>
      <c r="T20" s="47">
        <v>0</v>
      </c>
      <c r="U20" s="47">
        <v>0</v>
      </c>
      <c r="V20" s="46">
        <f>T20-R20</f>
        <v>0</v>
      </c>
      <c r="W20" s="46">
        <f>U20-S20</f>
        <v>0</v>
      </c>
      <c r="X20" s="46">
        <v>0</v>
      </c>
      <c r="Y20" s="46">
        <v>0</v>
      </c>
      <c r="Z20" s="47">
        <v>0</v>
      </c>
      <c r="AA20" s="47">
        <v>0</v>
      </c>
      <c r="AB20" s="46">
        <f>Z20-X20</f>
        <v>0</v>
      </c>
      <c r="AC20" s="46">
        <f>AA20-Y20</f>
        <v>0</v>
      </c>
      <c r="AD20" s="46">
        <v>0</v>
      </c>
      <c r="AE20" s="46">
        <v>0</v>
      </c>
      <c r="AF20" s="47">
        <v>0</v>
      </c>
      <c r="AG20" s="47">
        <v>0</v>
      </c>
      <c r="AH20" s="46">
        <f>AF20-AD20</f>
        <v>0</v>
      </c>
      <c r="AI20" s="46">
        <f>AG20-AE20</f>
        <v>0</v>
      </c>
      <c r="AJ20" s="46">
        <v>0</v>
      </c>
      <c r="AK20" s="46">
        <v>0</v>
      </c>
      <c r="AL20" s="47">
        <v>0</v>
      </c>
      <c r="AM20" s="47">
        <v>0</v>
      </c>
      <c r="AN20" s="46">
        <f>AL20-AJ20</f>
        <v>0</v>
      </c>
      <c r="AO20" s="46">
        <f>AM20-AK20</f>
        <v>0</v>
      </c>
      <c r="AP20" s="46">
        <v>0</v>
      </c>
      <c r="AQ20" s="46">
        <v>0</v>
      </c>
      <c r="AR20" s="47">
        <v>0</v>
      </c>
      <c r="AS20" s="47">
        <v>0</v>
      </c>
      <c r="AT20" s="46">
        <f>AR20-AP20</f>
        <v>0</v>
      </c>
      <c r="AU20" s="46">
        <f>AS20-AQ20</f>
        <v>0</v>
      </c>
      <c r="AV20" s="46">
        <v>0</v>
      </c>
      <c r="AW20" s="46">
        <v>0</v>
      </c>
      <c r="AX20" s="47">
        <v>0</v>
      </c>
      <c r="AY20" s="47">
        <v>0</v>
      </c>
      <c r="AZ20" s="46">
        <f>AX20-AV20</f>
        <v>0</v>
      </c>
      <c r="BA20" s="46">
        <f>AY20-AW20</f>
        <v>0</v>
      </c>
      <c r="BB20" s="46">
        <v>0</v>
      </c>
      <c r="BC20" s="46">
        <v>0</v>
      </c>
      <c r="BD20" s="47">
        <v>0</v>
      </c>
      <c r="BE20" s="47">
        <v>0</v>
      </c>
      <c r="BF20" s="46">
        <f>BD20-BB20</f>
        <v>0</v>
      </c>
      <c r="BG20" s="46">
        <f>BE20-BC20</f>
        <v>0</v>
      </c>
      <c r="BH20" s="46">
        <v>0</v>
      </c>
      <c r="BI20" s="46">
        <v>0</v>
      </c>
      <c r="BJ20" s="46">
        <v>0</v>
      </c>
      <c r="BK20" s="47">
        <v>0</v>
      </c>
      <c r="BL20" s="46">
        <f>BK20-BJ20</f>
        <v>0</v>
      </c>
      <c r="BM20" s="46">
        <v>0</v>
      </c>
      <c r="BN20" s="47">
        <v>0</v>
      </c>
      <c r="BO20" s="46">
        <f>BN20-BM20</f>
        <v>0</v>
      </c>
      <c r="BP20" s="46">
        <v>0</v>
      </c>
      <c r="BQ20" s="47">
        <v>0</v>
      </c>
      <c r="BR20" s="46">
        <f>BQ20-BP20</f>
        <v>0</v>
      </c>
      <c r="BS20" s="46">
        <v>0</v>
      </c>
      <c r="BT20" s="84">
        <v>0</v>
      </c>
      <c r="BU20" s="46">
        <f>BT20-BS20</f>
        <v>0</v>
      </c>
    </row>
    <row r="21" spans="1:23" ht="127.5" customHeight="1">
      <c r="A21" s="7" t="s">
        <v>234</v>
      </c>
      <c r="B21" s="6" t="s">
        <v>131</v>
      </c>
      <c r="C21" s="4" t="s">
        <v>226</v>
      </c>
      <c r="D21" s="78" t="s">
        <v>227</v>
      </c>
      <c r="E21" s="4" t="s">
        <v>228</v>
      </c>
      <c r="F21" s="4" t="s">
        <v>229</v>
      </c>
      <c r="G21" s="4" t="s">
        <v>230</v>
      </c>
      <c r="H21" s="4" t="s">
        <v>231</v>
      </c>
      <c r="I21" s="4" t="s">
        <v>232</v>
      </c>
      <c r="J21" s="4"/>
      <c r="K21" s="4"/>
      <c r="L21" s="4"/>
      <c r="M21" s="41" t="s">
        <v>110</v>
      </c>
      <c r="N21" s="10" t="s">
        <v>32</v>
      </c>
      <c r="O21" s="104" t="s">
        <v>108</v>
      </c>
      <c r="P21" s="44" t="s">
        <v>153</v>
      </c>
      <c r="Q21" s="71" t="s">
        <v>154</v>
      </c>
      <c r="R21" s="44" t="s">
        <v>121</v>
      </c>
      <c r="S21" s="44" t="s">
        <v>97</v>
      </c>
      <c r="T21" s="23" t="s">
        <v>97</v>
      </c>
      <c r="U21" s="23" t="s">
        <v>97</v>
      </c>
      <c r="V21" s="23" t="s">
        <v>97</v>
      </c>
      <c r="W21" s="23" t="s">
        <v>97</v>
      </c>
    </row>
    <row r="23" spans="1:23" ht="15">
      <c r="A23" s="125" t="s">
        <v>88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</row>
    <row r="24" spans="1:23" ht="15">
      <c r="A24" s="125" t="s">
        <v>89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</sheetData>
  <sheetProtection/>
  <mergeCells count="17">
    <mergeCell ref="A24:W24"/>
    <mergeCell ref="P8:Q8"/>
    <mergeCell ref="R8:S8"/>
    <mergeCell ref="R6:S6"/>
    <mergeCell ref="T8:U8"/>
    <mergeCell ref="V8:W8"/>
    <mergeCell ref="A6:A8"/>
    <mergeCell ref="B6:B8"/>
    <mergeCell ref="C8:D8"/>
    <mergeCell ref="C6:D6"/>
    <mergeCell ref="E6:M6"/>
    <mergeCell ref="E8:M8"/>
    <mergeCell ref="O6:Q6"/>
    <mergeCell ref="E7:L7"/>
    <mergeCell ref="T6:U6"/>
    <mergeCell ref="V6:W6"/>
    <mergeCell ref="A23:W23"/>
  </mergeCells>
  <conditionalFormatting sqref="BR20 BU20">
    <cfRule type="cellIs" priority="1" dxfId="4" operator="notEqual">
      <formula>0</formula>
    </cfRule>
  </conditionalFormatting>
  <conditionalFormatting sqref="BO20 P20:Q20 V20:W20 AB20:AC20 AN20:AO20 AT20:AU20 AZ20:BA20 BF20:BG20 BL20 AH20:AI20 I20:J20">
    <cfRule type="cellIs" priority="2" dxfId="0" operator="notEqual">
      <formula>0</formula>
    </cfRule>
  </conditionalFormatting>
  <hyperlinks>
    <hyperlink ref="M21" r:id="rId1" display="http://www.adm-pudomyagi.ru/byudzhet-mo-na-2021-god-i-planovyj-period-2022-2023/byudzhet/2663-0109012020745"/>
    <hyperlink ref="Q12" r:id="rId2" display="http://gorbunki-lmr.ru/pages/viewfiles/3/page:3"/>
    <hyperlink ref="Q13" r:id="rId3" display="https://gostilizi.info/index.php/normativno-pravovaya-baza-2/category/reestr-postanovlenij-administratsii-za-2018-god-2.html"/>
    <hyperlink ref="Q19" r:id="rId4" display="http://кипенское.рф/?p=16321"/>
    <hyperlink ref="Q17" r:id="rId5" display="http://копорское.рф/?p=6301"/>
    <hyperlink ref="Q18" r:id="rId6" display="http://www.orjicy.ru/docs2.php?t=docs&amp;y=2020"/>
    <hyperlink ref="Q21" r:id="rId7" display="http://russko-vys.ru/content/docs/2/2021-07-19_11-04-35_2.pdf"/>
    <hyperlink ref="D10" r:id="rId8" display="http://xn--80aaa3aatodgkj5b1a0b4c9b.xn--p1ai/?cat=215"/>
    <hyperlink ref="M10" r:id="rId9" display="http://xn--80aaa3aatodgkj5b1a0b4c9b.xn--p1ai/?cat=215"/>
    <hyperlink ref="M12" r:id="rId10" display="http://www.gorbunki-lmr.ru/board_of_deputies-solutions"/>
    <hyperlink ref="D13" r:id="rId11" display="http://gostilizi.info/index.php/normativno-pravovaya-baza-2/category/reestr-reshenij-soveta-deputatov-za-2020-kalendarnyj-god.html"/>
    <hyperlink ref="M13" r:id="rId12" display="http://gostilizi.info/index.php/normativno-pravovaya-baza-2/category/reestr-reshenij-soveta-deputatov-za-2021-kalendarnyj-god.html"/>
    <hyperlink ref="D19" r:id="rId13" display="http://xn--e1aahhcrieu.xn--p1ai/?cat=215"/>
    <hyperlink ref="M19" r:id="rId14" display="http://xn--e1aahhcrieu.xn--p1ai/?cat=215"/>
    <hyperlink ref="D17" r:id="rId15" display="http://xn--e1ajapabejj.xn--p1ai/?cat=215"/>
    <hyperlink ref="M17" r:id="rId16" display="http://копорское.рф/?cat=164&amp;paged=2"/>
    <hyperlink ref="D18" r:id="rId17" display="http://www.orjicy.ru/docs2.php?t=budget"/>
    <hyperlink ref="D21" r:id="rId18" display="http://russko-vys.ru/informacziya-o-byudzhete.html?page=4"/>
    <hyperlink ref="D12" r:id="rId19" display="https://view.officeapps.live.com/op/view.aspx?src=http%3A%2F%2Fwww.gorbunki-lmr.ru%2Fwebroot%2Ffiles%2Fattachment_documents%2F1973_document%2FReshenie_55_ot_18.12.2020____Byudzhet_2021.doc%3F1611583009&amp;wdOrigin=BROWSELINK"/>
    <hyperlink ref="Q14" r:id="rId20" display="https://bizhora.ru/administracija/normativno-pravovye-akty-administracii/"/>
    <hyperlink ref="D14" r:id="rId21" display="https://bizhora.ru/sovet-deputatov/normativnye-pravovye-akty-soveta-deputatov/"/>
    <hyperlink ref="M14" r:id="rId22" display="https://bizhora.ru/sovet-deputatov/normativnye-pravovye-akty-soveta-deputatov/"/>
    <hyperlink ref="Q15" r:id="rId23" display="http://lebiaje.ru/documents/1056.html"/>
    <hyperlink ref="D15" r:id="rId24" display="http://lebiaje.ru/documents/751%7Bpage-7%7D.html?"/>
    <hyperlink ref="M15" r:id="rId25" display="http://lebiaje.ru/documents/7.html"/>
  </hyperlinks>
  <printOptions/>
  <pageMargins left="0.7" right="0.7" top="0.75" bottom="0.75" header="0.3" footer="0.3"/>
  <pageSetup horizontalDpi="600" verticalDpi="600" orientation="portrait" paperSize="9" r:id="rId26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21"/>
  <sheetViews>
    <sheetView zoomScalePageLayoutView="0" workbookViewId="0" topLeftCell="A4">
      <selection activeCell="G23" sqref="G23"/>
    </sheetView>
  </sheetViews>
  <sheetFormatPr defaultColWidth="9.140625" defaultRowHeight="15"/>
  <cols>
    <col min="1" max="1" width="9.140625" style="52" customWidth="1"/>
    <col min="2" max="2" width="24.28125" style="52" customWidth="1"/>
    <col min="3" max="11" width="15.8515625" style="53" customWidth="1"/>
    <col min="12" max="12" width="15.8515625" style="54" customWidth="1"/>
    <col min="13" max="15" width="16.00390625" style="54" customWidth="1"/>
    <col min="16" max="16384" width="9.140625" style="52" customWidth="1"/>
  </cols>
  <sheetData>
    <row r="1" spans="13:15" ht="15">
      <c r="M1" s="136" t="s">
        <v>119</v>
      </c>
      <c r="N1" s="136"/>
      <c r="O1" s="136"/>
    </row>
    <row r="2" spans="1:15" ht="24.75" customHeight="1">
      <c r="A2" s="137" t="s">
        <v>120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24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24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24.7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s="54" customFormat="1" ht="85.5" customHeight="1">
      <c r="A6" s="134" t="s">
        <v>5</v>
      </c>
      <c r="B6" s="134" t="s">
        <v>242</v>
      </c>
      <c r="C6" s="134" t="s">
        <v>102</v>
      </c>
      <c r="D6" s="134"/>
      <c r="E6" s="134" t="s">
        <v>103</v>
      </c>
      <c r="F6" s="134"/>
      <c r="G6" s="134" t="s">
        <v>104</v>
      </c>
      <c r="H6" s="134"/>
      <c r="I6" s="134" t="s">
        <v>105</v>
      </c>
      <c r="J6" s="134"/>
      <c r="K6" s="134" t="s">
        <v>106</v>
      </c>
      <c r="L6" s="134"/>
      <c r="M6" s="135" t="s">
        <v>118</v>
      </c>
      <c r="N6" s="135"/>
      <c r="O6" s="135"/>
    </row>
    <row r="7" spans="1:15" s="55" customFormat="1" ht="179.25" customHeight="1">
      <c r="A7" s="134"/>
      <c r="B7" s="134"/>
      <c r="C7" s="134" t="s">
        <v>115</v>
      </c>
      <c r="D7" s="134"/>
      <c r="E7" s="134" t="s">
        <v>115</v>
      </c>
      <c r="F7" s="134"/>
      <c r="G7" s="134" t="s">
        <v>115</v>
      </c>
      <c r="H7" s="134"/>
      <c r="I7" s="134" t="s">
        <v>115</v>
      </c>
      <c r="J7" s="134"/>
      <c r="K7" s="134" t="s">
        <v>115</v>
      </c>
      <c r="L7" s="134"/>
      <c r="M7" s="134" t="s">
        <v>115</v>
      </c>
      <c r="N7" s="134"/>
      <c r="O7" s="134"/>
    </row>
    <row r="8" spans="1:15" s="57" customFormat="1" ht="16.5" customHeight="1">
      <c r="A8" s="134"/>
      <c r="B8" s="134"/>
      <c r="C8" s="56" t="s">
        <v>116</v>
      </c>
      <c r="D8" s="56" t="s">
        <v>117</v>
      </c>
      <c r="E8" s="56" t="s">
        <v>116</v>
      </c>
      <c r="F8" s="56" t="s">
        <v>117</v>
      </c>
      <c r="G8" s="56" t="s">
        <v>116</v>
      </c>
      <c r="H8" s="56" t="s">
        <v>117</v>
      </c>
      <c r="I8" s="56" t="s">
        <v>116</v>
      </c>
      <c r="J8" s="56" t="s">
        <v>117</v>
      </c>
      <c r="K8" s="56" t="s">
        <v>116</v>
      </c>
      <c r="L8" s="56" t="s">
        <v>117</v>
      </c>
      <c r="M8" s="56" t="s">
        <v>116</v>
      </c>
      <c r="N8" s="56" t="s">
        <v>117</v>
      </c>
      <c r="O8" s="56" t="s">
        <v>70</v>
      </c>
    </row>
    <row r="9" spans="1:15" s="103" customFormat="1" ht="15">
      <c r="A9" s="58" t="s">
        <v>6</v>
      </c>
      <c r="B9" s="58"/>
      <c r="C9" s="59"/>
      <c r="D9" s="60"/>
      <c r="E9" s="60"/>
      <c r="F9" s="60"/>
      <c r="G9" s="60"/>
      <c r="H9" s="60"/>
      <c r="I9" s="60"/>
      <c r="J9" s="60"/>
      <c r="K9" s="60"/>
      <c r="L9" s="61"/>
      <c r="M9" s="61"/>
      <c r="N9" s="61"/>
      <c r="O9" s="61"/>
    </row>
    <row r="10" spans="1:15" ht="15">
      <c r="A10" s="62" t="s">
        <v>7</v>
      </c>
      <c r="B10" s="62" t="s">
        <v>125</v>
      </c>
      <c r="C10" s="63">
        <v>6</v>
      </c>
      <c r="D10" s="64">
        <v>6</v>
      </c>
      <c r="E10" s="64">
        <v>2</v>
      </c>
      <c r="F10" s="64">
        <v>2</v>
      </c>
      <c r="G10" s="64">
        <v>2</v>
      </c>
      <c r="H10" s="64">
        <v>2</v>
      </c>
      <c r="I10" s="64">
        <v>2</v>
      </c>
      <c r="J10" s="64">
        <v>2</v>
      </c>
      <c r="K10" s="64">
        <v>1</v>
      </c>
      <c r="L10" s="65">
        <v>1</v>
      </c>
      <c r="M10" s="66">
        <f>C10+E10+G10+I10+K10</f>
        <v>13</v>
      </c>
      <c r="N10" s="66">
        <f>D10+F10+H10+J10+L10</f>
        <v>13</v>
      </c>
      <c r="O10" s="67">
        <f>N10/M10*100</f>
        <v>100</v>
      </c>
    </row>
    <row r="11" spans="1:15" s="103" customFormat="1" ht="15">
      <c r="A11" s="58" t="s">
        <v>8</v>
      </c>
      <c r="B11" s="58" t="s">
        <v>0</v>
      </c>
      <c r="C11" s="68"/>
      <c r="D11" s="60"/>
      <c r="E11" s="60"/>
      <c r="F11" s="60"/>
      <c r="G11" s="60"/>
      <c r="H11" s="60"/>
      <c r="I11" s="60"/>
      <c r="J11" s="60"/>
      <c r="K11" s="60"/>
      <c r="L11" s="61"/>
      <c r="M11" s="69"/>
      <c r="N11" s="61"/>
      <c r="O11" s="70"/>
    </row>
    <row r="12" spans="1:15" ht="15">
      <c r="A12" s="62" t="s">
        <v>9</v>
      </c>
      <c r="B12" s="6" t="s">
        <v>122</v>
      </c>
      <c r="C12" s="63">
        <v>6</v>
      </c>
      <c r="D12" s="105">
        <v>6</v>
      </c>
      <c r="E12" s="105">
        <v>2</v>
      </c>
      <c r="F12" s="105">
        <v>2</v>
      </c>
      <c r="G12" s="105">
        <v>2</v>
      </c>
      <c r="H12" s="105">
        <v>2</v>
      </c>
      <c r="I12" s="105">
        <v>2</v>
      </c>
      <c r="J12" s="105">
        <v>2</v>
      </c>
      <c r="K12" s="105">
        <v>1</v>
      </c>
      <c r="L12" s="106">
        <v>1</v>
      </c>
      <c r="M12" s="66">
        <f>C12+E12+G12+I12+K12</f>
        <v>13</v>
      </c>
      <c r="N12" s="66">
        <f>D12+F12+H12+J12+L12</f>
        <v>13</v>
      </c>
      <c r="O12" s="67">
        <f aca="true" t="shared" si="0" ref="O12:O21">N12/M12*100</f>
        <v>100</v>
      </c>
    </row>
    <row r="13" spans="1:15" ht="15">
      <c r="A13" s="62" t="s">
        <v>10</v>
      </c>
      <c r="B13" s="6" t="s">
        <v>123</v>
      </c>
      <c r="C13" s="63">
        <v>6</v>
      </c>
      <c r="D13" s="105">
        <v>6</v>
      </c>
      <c r="E13" s="105">
        <v>2</v>
      </c>
      <c r="F13" s="105">
        <v>2</v>
      </c>
      <c r="G13" s="105">
        <v>2</v>
      </c>
      <c r="H13" s="105">
        <v>2</v>
      </c>
      <c r="I13" s="105">
        <v>2</v>
      </c>
      <c r="J13" s="105">
        <v>2</v>
      </c>
      <c r="K13" s="105">
        <v>1</v>
      </c>
      <c r="L13" s="106">
        <v>1</v>
      </c>
      <c r="M13" s="66">
        <f>C13+E13+G13+I13+K13</f>
        <v>13</v>
      </c>
      <c r="N13" s="66">
        <f>D13+F13+H13+J13+L13</f>
        <v>13</v>
      </c>
      <c r="O13" s="67">
        <f t="shared" si="0"/>
        <v>100</v>
      </c>
    </row>
    <row r="14" spans="1:15" ht="15">
      <c r="A14" s="62" t="s">
        <v>240</v>
      </c>
      <c r="B14" s="6" t="s">
        <v>126</v>
      </c>
      <c r="C14" s="63">
        <v>6</v>
      </c>
      <c r="D14" s="105">
        <v>6</v>
      </c>
      <c r="E14" s="105">
        <v>2</v>
      </c>
      <c r="F14" s="105">
        <v>2</v>
      </c>
      <c r="G14" s="105">
        <v>2</v>
      </c>
      <c r="H14" s="105">
        <v>1</v>
      </c>
      <c r="I14" s="105">
        <v>2</v>
      </c>
      <c r="J14" s="105">
        <v>2</v>
      </c>
      <c r="K14" s="105">
        <v>1</v>
      </c>
      <c r="L14" s="106">
        <v>1</v>
      </c>
      <c r="M14" s="66">
        <f>C14+E14+G14+I14+K14</f>
        <v>13</v>
      </c>
      <c r="N14" s="66">
        <f>D14+F14+H14+J14+L14</f>
        <v>12</v>
      </c>
      <c r="O14" s="67">
        <f>N14/M14*100</f>
        <v>92.3076923076923</v>
      </c>
    </row>
    <row r="15" spans="1:15" ht="15">
      <c r="A15" s="62" t="s">
        <v>241</v>
      </c>
      <c r="B15" s="6" t="s">
        <v>124</v>
      </c>
      <c r="C15" s="63">
        <v>6</v>
      </c>
      <c r="D15" s="92">
        <v>6</v>
      </c>
      <c r="E15" s="92">
        <v>2</v>
      </c>
      <c r="F15" s="92">
        <v>2</v>
      </c>
      <c r="G15" s="92">
        <v>2</v>
      </c>
      <c r="H15" s="92">
        <v>1</v>
      </c>
      <c r="I15" s="92">
        <v>2</v>
      </c>
      <c r="J15" s="92">
        <v>2</v>
      </c>
      <c r="K15" s="92">
        <v>1</v>
      </c>
      <c r="L15" s="93"/>
      <c r="M15" s="66">
        <f>C15+E15+G15+I15+K15</f>
        <v>13</v>
      </c>
      <c r="N15" s="66">
        <f>D15+F15+H15+J15+L15</f>
        <v>11</v>
      </c>
      <c r="O15" s="67">
        <f>N15/M15*100</f>
        <v>84.61538461538461</v>
      </c>
    </row>
    <row r="16" spans="1:15" s="103" customFormat="1" ht="15">
      <c r="A16" s="58" t="s">
        <v>11</v>
      </c>
      <c r="B16" s="58" t="s">
        <v>1</v>
      </c>
      <c r="C16" s="68"/>
      <c r="D16" s="60"/>
      <c r="E16" s="60"/>
      <c r="F16" s="60"/>
      <c r="G16" s="60"/>
      <c r="H16" s="60"/>
      <c r="I16" s="60"/>
      <c r="J16" s="60"/>
      <c r="K16" s="60"/>
      <c r="L16" s="61"/>
      <c r="M16" s="69"/>
      <c r="N16" s="61"/>
      <c r="O16" s="70"/>
    </row>
    <row r="17" spans="1:15" ht="15">
      <c r="A17" s="62" t="s">
        <v>12</v>
      </c>
      <c r="B17" s="6" t="s">
        <v>127</v>
      </c>
      <c r="C17" s="63">
        <v>7</v>
      </c>
      <c r="D17" s="64">
        <v>6</v>
      </c>
      <c r="E17" s="64">
        <v>2</v>
      </c>
      <c r="F17" s="64">
        <v>2</v>
      </c>
      <c r="G17" s="64">
        <v>2</v>
      </c>
      <c r="H17" s="64">
        <v>2</v>
      </c>
      <c r="I17" s="64">
        <v>2</v>
      </c>
      <c r="J17" s="64">
        <v>2</v>
      </c>
      <c r="K17" s="64">
        <v>1</v>
      </c>
      <c r="L17" s="65">
        <v>1</v>
      </c>
      <c r="M17" s="66">
        <f>C17+E17+G17+I17+K17</f>
        <v>14</v>
      </c>
      <c r="N17" s="66">
        <f>D17+F17+H17+J17+L17</f>
        <v>13</v>
      </c>
      <c r="O17" s="67">
        <f t="shared" si="0"/>
        <v>92.85714285714286</v>
      </c>
    </row>
    <row r="18" spans="1:15" ht="15">
      <c r="A18" s="62" t="s">
        <v>13</v>
      </c>
      <c r="B18" s="6" t="s">
        <v>128</v>
      </c>
      <c r="C18" s="63">
        <v>7</v>
      </c>
      <c r="D18" s="64">
        <v>7</v>
      </c>
      <c r="E18" s="64">
        <v>2</v>
      </c>
      <c r="F18" s="64">
        <v>2</v>
      </c>
      <c r="G18" s="64">
        <v>2</v>
      </c>
      <c r="H18" s="64">
        <v>2</v>
      </c>
      <c r="I18" s="64">
        <v>2</v>
      </c>
      <c r="J18" s="64">
        <v>2</v>
      </c>
      <c r="K18" s="64">
        <v>1</v>
      </c>
      <c r="L18" s="65">
        <v>1</v>
      </c>
      <c r="M18" s="66">
        <f>C18+E18+G18+I18+K18</f>
        <v>14</v>
      </c>
      <c r="N18" s="66">
        <f>D18+F18+H18+J18+L18</f>
        <v>14</v>
      </c>
      <c r="O18" s="67">
        <f t="shared" si="0"/>
        <v>100</v>
      </c>
    </row>
    <row r="19" spans="1:15" ht="15">
      <c r="A19" s="62" t="s">
        <v>14</v>
      </c>
      <c r="B19" s="6" t="s">
        <v>132</v>
      </c>
      <c r="C19" s="63">
        <v>7</v>
      </c>
      <c r="D19" s="105">
        <v>7</v>
      </c>
      <c r="E19" s="105">
        <v>2</v>
      </c>
      <c r="F19" s="105">
        <v>2</v>
      </c>
      <c r="G19" s="105">
        <v>2</v>
      </c>
      <c r="H19" s="105">
        <v>2</v>
      </c>
      <c r="I19" s="105">
        <v>2</v>
      </c>
      <c r="J19" s="105">
        <v>2</v>
      </c>
      <c r="K19" s="105">
        <v>1</v>
      </c>
      <c r="L19" s="106">
        <v>1</v>
      </c>
      <c r="M19" s="66">
        <f>C19+E19+G19+I19+K19</f>
        <v>14</v>
      </c>
      <c r="N19" s="66">
        <f>D19+F19+H19+J19+L19</f>
        <v>14</v>
      </c>
      <c r="O19" s="67">
        <f>N19/M19*100</f>
        <v>100</v>
      </c>
    </row>
    <row r="20" spans="1:84" s="102" customFormat="1" ht="15">
      <c r="A20" s="45" t="s">
        <v>129</v>
      </c>
      <c r="B20" s="5" t="s">
        <v>130</v>
      </c>
      <c r="C20" s="45"/>
      <c r="D20" s="45"/>
      <c r="E20" s="46"/>
      <c r="F20" s="46"/>
      <c r="G20" s="47"/>
      <c r="H20" s="47"/>
      <c r="I20" s="46"/>
      <c r="J20" s="46"/>
      <c r="K20" s="46"/>
      <c r="L20" s="46"/>
      <c r="M20" s="47"/>
      <c r="N20" s="47"/>
      <c r="O20" s="46"/>
      <c r="P20" s="99"/>
      <c r="Q20" s="99"/>
      <c r="R20" s="99"/>
      <c r="S20" s="100"/>
      <c r="T20" s="100"/>
      <c r="U20" s="99"/>
      <c r="V20" s="99"/>
      <c r="W20" s="99"/>
      <c r="X20" s="99"/>
      <c r="Y20" s="100"/>
      <c r="Z20" s="100"/>
      <c r="AA20" s="99"/>
      <c r="AB20" s="99"/>
      <c r="AC20" s="99"/>
      <c r="AD20" s="99"/>
      <c r="AE20" s="100"/>
      <c r="AF20" s="100"/>
      <c r="AG20" s="99"/>
      <c r="AH20" s="99"/>
      <c r="AI20" s="99"/>
      <c r="AJ20" s="99"/>
      <c r="AK20" s="100"/>
      <c r="AL20" s="100"/>
      <c r="AM20" s="99"/>
      <c r="AN20" s="99"/>
      <c r="AO20" s="99"/>
      <c r="AP20" s="99"/>
      <c r="AQ20" s="100"/>
      <c r="AR20" s="100"/>
      <c r="AS20" s="99"/>
      <c r="AT20" s="99"/>
      <c r="AU20" s="99"/>
      <c r="AV20" s="99"/>
      <c r="AW20" s="100"/>
      <c r="AX20" s="100"/>
      <c r="AY20" s="99"/>
      <c r="AZ20" s="99"/>
      <c r="BA20" s="99"/>
      <c r="BB20" s="99"/>
      <c r="BC20" s="100"/>
      <c r="BD20" s="100"/>
      <c r="BE20" s="99"/>
      <c r="BF20" s="99"/>
      <c r="BG20" s="99"/>
      <c r="BH20" s="99"/>
      <c r="BI20" s="99"/>
      <c r="BJ20" s="100"/>
      <c r="BK20" s="99"/>
      <c r="BL20" s="99"/>
      <c r="BM20" s="100"/>
      <c r="BN20" s="99"/>
      <c r="BO20" s="99"/>
      <c r="BP20" s="100"/>
      <c r="BQ20" s="99"/>
      <c r="BR20" s="99"/>
      <c r="BS20" s="101"/>
      <c r="BT20" s="99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15" ht="15">
      <c r="A21" s="62" t="s">
        <v>234</v>
      </c>
      <c r="B21" s="6" t="s">
        <v>131</v>
      </c>
      <c r="C21" s="63">
        <v>7</v>
      </c>
      <c r="D21" s="64">
        <v>7</v>
      </c>
      <c r="E21" s="64">
        <v>2</v>
      </c>
      <c r="F21" s="64">
        <v>2</v>
      </c>
      <c r="G21" s="64">
        <v>2</v>
      </c>
      <c r="H21" s="64">
        <v>2</v>
      </c>
      <c r="I21" s="64">
        <v>2</v>
      </c>
      <c r="J21" s="64">
        <v>2</v>
      </c>
      <c r="K21" s="64">
        <v>1</v>
      </c>
      <c r="L21" s="65">
        <v>1</v>
      </c>
      <c r="M21" s="66">
        <f>C21+E21+G21+I21+K21</f>
        <v>14</v>
      </c>
      <c r="N21" s="66">
        <f>D21+F21+H21+J21+L21</f>
        <v>14</v>
      </c>
      <c r="O21" s="67">
        <f t="shared" si="0"/>
        <v>100</v>
      </c>
    </row>
  </sheetData>
  <sheetProtection/>
  <mergeCells count="16">
    <mergeCell ref="K6:L6"/>
    <mergeCell ref="M6:O6"/>
    <mergeCell ref="M7:O7"/>
    <mergeCell ref="M1:O1"/>
    <mergeCell ref="A2:O2"/>
    <mergeCell ref="C7:D7"/>
    <mergeCell ref="E7:F7"/>
    <mergeCell ref="G7:H7"/>
    <mergeCell ref="I7:J7"/>
    <mergeCell ref="K7:L7"/>
    <mergeCell ref="A6:A8"/>
    <mergeCell ref="B6:B8"/>
    <mergeCell ref="C6:D6"/>
    <mergeCell ref="E6:F6"/>
    <mergeCell ref="G6:H6"/>
    <mergeCell ref="I6:J6"/>
  </mergeCells>
  <conditionalFormatting sqref="C21:K21 C10:K11 C16:K18">
    <cfRule type="cellIs" priority="7" dxfId="0" operator="equal">
      <formula>"нет"</formula>
    </cfRule>
  </conditionalFormatting>
  <conditionalFormatting sqref="BQ20 BT20">
    <cfRule type="cellIs" priority="5" dxfId="4" operator="notEqual">
      <formula>0</formula>
    </cfRule>
  </conditionalFormatting>
  <conditionalFormatting sqref="BN20 O20:P20 U20:V20 AA20:AB20 AM20:AN20 AS20:AT20 AY20:AZ20 BE20:BF20 BK20 AG20:AH20 I20:J20">
    <cfRule type="cellIs" priority="6" dxfId="0" operator="notEqual">
      <formula>0</formula>
    </cfRule>
  </conditionalFormatting>
  <conditionalFormatting sqref="C15:K15">
    <cfRule type="cellIs" priority="3" dxfId="0" operator="equal">
      <formula>"нет"</formula>
    </cfRule>
  </conditionalFormatting>
  <conditionalFormatting sqref="C19:K19">
    <cfRule type="cellIs" priority="2" dxfId="0" operator="equal">
      <formula>"нет"</formula>
    </cfRule>
  </conditionalFormatting>
  <conditionalFormatting sqref="C12:K14">
    <cfRule type="cellIs" priority="1" dxfId="0" operator="equal">
      <formula>"нет"</formula>
    </cfRule>
  </conditionalFormatting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sag-kf</dc:creator>
  <cp:keywords/>
  <dc:description/>
  <cp:lastModifiedBy>Katya</cp:lastModifiedBy>
  <cp:lastPrinted>2022-05-31T13:04:39Z</cp:lastPrinted>
  <dcterms:created xsi:type="dcterms:W3CDTF">2021-06-21T08:08:32Z</dcterms:created>
  <dcterms:modified xsi:type="dcterms:W3CDTF">2022-06-01T12:50:29Z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